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Прайсы\ПРАЙС ДЛЯ САЙТА ШАБЛОН\"/>
    </mc:Choice>
  </mc:AlternateContent>
  <xr:revisionPtr revIDLastSave="0" documentId="13_ncr:1_{FBC9004B-FAB1-4C91-B226-DED873FC4B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айс" sheetId="2" r:id="rId1"/>
    <sheet name="Лист1" sheetId="3" r:id="rId2"/>
  </sheets>
  <definedNames>
    <definedName name="_xlnm._FilterDatabase" localSheetId="0" hidden="1">прайс!$A$4:$G$42</definedName>
    <definedName name="Z_9BD5AA83_F88D_404B_BD01_99BABC647F38_.wvu.PrintArea" localSheetId="0" hidden="1">прайс!$A$1:$G$151</definedName>
    <definedName name="Z_9BD5AA83_F88D_404B_BD01_99BABC647F38_.wvu.PrintTitles" localSheetId="0" hidden="1">прайс!$1:$3</definedName>
    <definedName name="Z_9BD5AA83_F88D_404B_BD01_99BABC647F38_.wvu.Rows" localSheetId="0" hidden="1">прайс!#REF!</definedName>
    <definedName name="_xlnm.Print_Titles" localSheetId="0">прайс!$1:$3</definedName>
    <definedName name="_xlnm.Print_Area" localSheetId="0">прайс!$A$1:$G$151</definedName>
  </definedNames>
  <calcPr calcId="181029"/>
  <customWorkbookViews>
    <customWorkbookView name="МеталлСам - Личное представление" guid="{9BD5AA83-F88D-404B-BD01-99BABC647F38}" mergeInterval="0" personalView="1" maximized="1" windowWidth="1676" windowHeight="821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9" i="2" l="1"/>
  <c r="E109" i="2"/>
  <c r="F103" i="2"/>
  <c r="E103" i="2"/>
  <c r="F96" i="2"/>
  <c r="F95" i="2"/>
  <c r="F93" i="2"/>
  <c r="F92" i="2"/>
  <c r="F91" i="2"/>
  <c r="F90" i="2"/>
  <c r="F88" i="2"/>
  <c r="E96" i="2" l="1"/>
  <c r="E95" i="2"/>
  <c r="E93" i="2"/>
  <c r="E92" i="2"/>
  <c r="E91" i="2"/>
  <c r="E90" i="2"/>
  <c r="E88" i="2"/>
  <c r="G16" i="3"/>
  <c r="G17" i="3"/>
  <c r="G15" i="3"/>
  <c r="G4" i="3"/>
  <c r="G5" i="3"/>
  <c r="G6" i="3"/>
  <c r="G7" i="3"/>
  <c r="G8" i="3"/>
  <c r="G9" i="3"/>
  <c r="G10" i="3"/>
  <c r="G11" i="3"/>
  <c r="G12" i="3"/>
  <c r="G3" i="3"/>
  <c r="F16" i="3"/>
  <c r="F17" i="3"/>
  <c r="F15" i="3"/>
  <c r="F5" i="3"/>
  <c r="F9" i="3"/>
  <c r="F10" i="3"/>
  <c r="F11" i="3"/>
  <c r="F12" i="3"/>
  <c r="H18" i="3"/>
  <c r="E18" i="3"/>
  <c r="H8" i="3"/>
  <c r="H7" i="3"/>
  <c r="H6" i="3"/>
  <c r="H4" i="3"/>
  <c r="H3" i="3"/>
  <c r="E8" i="3"/>
  <c r="F8" i="3" s="1"/>
  <c r="E7" i="3"/>
  <c r="F7" i="3" s="1"/>
  <c r="E6" i="3"/>
  <c r="F6" i="3" s="1"/>
  <c r="E4" i="3"/>
  <c r="F4" i="3" s="1"/>
  <c r="E3" i="3"/>
  <c r="E13" i="3" s="1"/>
  <c r="F108" i="2"/>
  <c r="E108" i="2"/>
  <c r="F78" i="2"/>
  <c r="E78" i="2"/>
  <c r="E55" i="2"/>
  <c r="D55" i="2"/>
  <c r="F55" i="2" s="1"/>
  <c r="F3" i="3" l="1"/>
  <c r="E20" i="3"/>
  <c r="H13" i="3"/>
  <c r="H20" i="3"/>
  <c r="E50" i="2"/>
  <c r="D50" i="2"/>
  <c r="F50" i="2" s="1"/>
  <c r="F102" i="2" l="1"/>
  <c r="E102" i="2"/>
  <c r="E101" i="2" l="1"/>
  <c r="F101" i="2"/>
  <c r="F100" i="2"/>
  <c r="E100" i="2"/>
  <c r="F66" i="2"/>
  <c r="E66" i="2"/>
  <c r="E126" i="2"/>
  <c r="E123" i="2"/>
  <c r="B56" i="2"/>
  <c r="C56" i="2" s="1"/>
  <c r="F56" i="2"/>
  <c r="F44" i="2"/>
  <c r="C44" i="2"/>
  <c r="E44" i="2" s="1"/>
  <c r="E56" i="2" l="1"/>
  <c r="F77" i="2"/>
  <c r="E77" i="2"/>
  <c r="F87" i="2" l="1"/>
  <c r="E87" i="2"/>
  <c r="E28" i="2" l="1"/>
  <c r="F28" i="2" s="1"/>
  <c r="E26" i="2"/>
  <c r="F26" i="2" s="1"/>
  <c r="E24" i="2"/>
  <c r="F24" i="2" s="1"/>
  <c r="E22" i="2"/>
  <c r="F22" i="2" s="1"/>
  <c r="E19" i="2"/>
  <c r="F19" i="2" s="1"/>
  <c r="E14" i="2"/>
  <c r="F14" i="2" s="1"/>
  <c r="C46" i="2"/>
  <c r="E46" i="2" s="1"/>
  <c r="C45" i="2"/>
  <c r="E45" i="2" s="1"/>
  <c r="F98" i="2"/>
  <c r="E98" i="2"/>
  <c r="E51" i="2"/>
  <c r="D51" i="2"/>
  <c r="F51" i="2" s="1"/>
  <c r="C52" i="2"/>
  <c r="E52" i="2" s="1"/>
  <c r="F52" i="2"/>
  <c r="F84" i="2"/>
  <c r="E84" i="2"/>
  <c r="F83" i="2"/>
  <c r="E83" i="2"/>
  <c r="F46" i="2" l="1"/>
  <c r="F45" i="2"/>
  <c r="F97" i="2"/>
  <c r="E97" i="2"/>
  <c r="F72" i="2"/>
  <c r="E72" i="2"/>
  <c r="F71" i="2"/>
  <c r="E71" i="2"/>
  <c r="F65" i="2"/>
  <c r="E65" i="2"/>
  <c r="C48" i="2"/>
  <c r="E48" i="2" s="1"/>
  <c r="F48" i="2"/>
  <c r="E34" i="2" l="1"/>
  <c r="F34" i="2" s="1"/>
  <c r="E23" i="2" l="1"/>
  <c r="F23" i="2" s="1"/>
  <c r="F70" i="2" l="1"/>
  <c r="E70" i="2"/>
  <c r="E74" i="2"/>
  <c r="E75" i="2"/>
  <c r="E76" i="2"/>
  <c r="E79" i="2"/>
  <c r="E80" i="2"/>
  <c r="E33" i="2"/>
  <c r="F33" i="2" s="1"/>
  <c r="E30" i="2"/>
  <c r="F30" i="2" s="1"/>
  <c r="F79" i="2"/>
  <c r="E21" i="2"/>
  <c r="E59" i="2" l="1"/>
  <c r="F59" i="2" s="1"/>
  <c r="E47" i="2"/>
  <c r="D47" i="2"/>
  <c r="F47" i="2" s="1"/>
  <c r="F94" i="2" l="1"/>
  <c r="E94" i="2"/>
  <c r="E40" i="2" l="1"/>
  <c r="F40" i="2" s="1"/>
  <c r="F89" i="2" l="1"/>
  <c r="E89" i="2"/>
  <c r="E49" i="2"/>
  <c r="D49" i="2"/>
  <c r="F49" i="2" s="1"/>
  <c r="E57" i="2"/>
  <c r="D57" i="2"/>
  <c r="F57" i="2" s="1"/>
  <c r="E35" i="2"/>
  <c r="F35" i="2" s="1"/>
  <c r="E37" i="2"/>
  <c r="F37" i="2" s="1"/>
  <c r="F67" i="2"/>
  <c r="E67" i="2"/>
  <c r="F85" i="2"/>
  <c r="E85" i="2"/>
  <c r="F115" i="2" l="1"/>
  <c r="F73" i="2"/>
  <c r="E73" i="2"/>
  <c r="C53" i="2" l="1"/>
  <c r="E53" i="2" s="1"/>
  <c r="F53" i="2"/>
  <c r="E25" i="2"/>
  <c r="F25" i="2" s="1"/>
  <c r="F74" i="2" l="1"/>
  <c r="F75" i="2"/>
  <c r="E54" i="2" l="1"/>
  <c r="D54" i="2"/>
  <c r="F54" i="2" s="1"/>
  <c r="E17" i="2" l="1"/>
  <c r="F17" i="2" s="1"/>
  <c r="E31" i="2" l="1"/>
  <c r="F31" i="2" s="1"/>
  <c r="F21" i="2" l="1"/>
  <c r="F80" i="2" l="1"/>
  <c r="E86" i="2" l="1"/>
  <c r="F86" i="2"/>
  <c r="E122" i="2" l="1"/>
  <c r="F116" i="2" l="1"/>
  <c r="E116" i="2"/>
  <c r="E42" i="2" l="1"/>
  <c r="F42" i="2" s="1"/>
  <c r="E15" i="2" l="1"/>
  <c r="F15" i="2" s="1"/>
  <c r="E7" i="2" l="1"/>
  <c r="F7" i="2" s="1"/>
  <c r="E9" i="2" l="1"/>
  <c r="F9" i="2" s="1"/>
  <c r="E6" i="2" l="1"/>
  <c r="F6" i="2" s="1"/>
  <c r="E38" i="2" l="1"/>
  <c r="F38" i="2" s="1"/>
  <c r="F106" i="2" l="1"/>
  <c r="F114" i="2"/>
  <c r="F82" i="2"/>
  <c r="E5" i="2" l="1"/>
  <c r="F5" i="2" s="1"/>
  <c r="E18" i="2" l="1"/>
  <c r="F18" i="2" s="1"/>
  <c r="E82" i="2" l="1"/>
  <c r="E29" i="2" l="1"/>
  <c r="F29" i="2" l="1"/>
  <c r="E39" i="2"/>
  <c r="F39" i="2" s="1"/>
  <c r="E106" i="2" l="1"/>
  <c r="E32" i="2" l="1"/>
  <c r="F32" i="2" s="1"/>
  <c r="E13" i="2" l="1"/>
  <c r="F13" i="2" s="1"/>
  <c r="E27" i="2"/>
  <c r="F27" i="2" s="1"/>
  <c r="E41" i="2" l="1"/>
  <c r="F41" i="2" s="1"/>
  <c r="E20" i="2" l="1"/>
  <c r="F20" i="2" s="1"/>
  <c r="E114" i="2" l="1"/>
  <c r="E16" i="2" l="1"/>
  <c r="E12" i="2"/>
  <c r="E11" i="2"/>
  <c r="F11" i="2" s="1"/>
  <c r="E10" i="2"/>
  <c r="F10" i="2" s="1"/>
  <c r="E8" i="2"/>
  <c r="F8" i="2" s="1"/>
  <c r="F16" i="2" l="1"/>
  <c r="F12" i="2"/>
  <c r="F76" i="2" l="1"/>
</calcChain>
</file>

<file path=xl/sharedStrings.xml><?xml version="1.0" encoding="utf-8"?>
<sst xmlns="http://schemas.openxmlformats.org/spreadsheetml/2006/main" count="245" uniqueCount="180">
  <si>
    <t>от</t>
  </si>
  <si>
    <t>Профильная труба</t>
  </si>
  <si>
    <t>Труба проф. 20*20*1,5</t>
  </si>
  <si>
    <t>Труба проф. 25*25*1,5</t>
  </si>
  <si>
    <t>Труба проф. 30*30*1,5</t>
  </si>
  <si>
    <t>Труба проф. 40*20*1,5</t>
  </si>
  <si>
    <t>Труба проф. 40*20*2,0</t>
  </si>
  <si>
    <t>Труба проф. 50*25*1,5</t>
  </si>
  <si>
    <t>Труба проф. 60*60*2,0</t>
  </si>
  <si>
    <t>Арматура</t>
  </si>
  <si>
    <t>Швеллер</t>
  </si>
  <si>
    <t>Угол</t>
  </si>
  <si>
    <t>Цена за 1 м.п./руб</t>
  </si>
  <si>
    <t>Цена за 1 кг/руб</t>
  </si>
  <si>
    <t>ПРАЙС ЛИСТ НА МЕТАЛЛОПРОКАТ</t>
  </si>
  <si>
    <t>НОВЫЙ Металлопрокат</t>
  </si>
  <si>
    <t>Наименование</t>
  </si>
  <si>
    <t>ячейка</t>
  </si>
  <si>
    <t>диаметр проволоки</t>
  </si>
  <si>
    <t>55/55</t>
  </si>
  <si>
    <t xml:space="preserve"> Б/у металл</t>
  </si>
  <si>
    <t>50/60</t>
  </si>
  <si>
    <t>Сетка сварная светлая/50м</t>
  </si>
  <si>
    <t>цена за 1м.п./руб</t>
  </si>
  <si>
    <t>Труба проф. 50*50*2,0</t>
  </si>
  <si>
    <t>Лежалый металлопрокат</t>
  </si>
  <si>
    <t>вес 1м.</t>
  </si>
  <si>
    <t>Вес 1шт/ кг</t>
  </si>
  <si>
    <t>Длинна 1шт/ м</t>
  </si>
  <si>
    <t>вес 1м./кг</t>
  </si>
  <si>
    <t>Сетка рабица оцинк (загиб с двух сторон)/10м</t>
  </si>
  <si>
    <t>Труба проф. 60*60*3,0</t>
  </si>
  <si>
    <t>Труба проф. 15*15*1,5</t>
  </si>
  <si>
    <t>Труба проф. 40*40*1,5</t>
  </si>
  <si>
    <t>Труба проф. 100*100*3,0</t>
  </si>
  <si>
    <t>Основной б/у металл</t>
  </si>
  <si>
    <t>Балка лежалая</t>
  </si>
  <si>
    <t xml:space="preserve">                          Лежалый               металлопрокат</t>
  </si>
  <si>
    <t>Арматура Ф12  (А500)</t>
  </si>
  <si>
    <t xml:space="preserve">Арматура Ф16  (А500) </t>
  </si>
  <si>
    <t>Угол  25*25*4</t>
  </si>
  <si>
    <t>ТРУБА НКТ ф 73*5,5</t>
  </si>
  <si>
    <t xml:space="preserve">Труба проф. 50*50*1,5 </t>
  </si>
  <si>
    <t>Угол 50*50*5</t>
  </si>
  <si>
    <t xml:space="preserve">Арматура ф 10  (А500) </t>
  </si>
  <si>
    <t>Труба проф. 25*25*2,0</t>
  </si>
  <si>
    <t>Труба проф. 20*20*2,0</t>
  </si>
  <si>
    <t>Труба проф. 40*40*3,0</t>
  </si>
  <si>
    <t>длинна 1шт/ м</t>
  </si>
  <si>
    <t>высота рулона,м</t>
  </si>
  <si>
    <t xml:space="preserve">Арматура Ф18  (А500) </t>
  </si>
  <si>
    <t>Цена за 1 шт/руб</t>
  </si>
  <si>
    <t>Цена за 1 рулон/руб</t>
  </si>
  <si>
    <t xml:space="preserve">                         Б/у         металлопрокат</t>
  </si>
  <si>
    <t>Швеллер 120*60*4</t>
  </si>
  <si>
    <t>Площадь листа/ м2</t>
  </si>
  <si>
    <t>вес м2/кг</t>
  </si>
  <si>
    <t>вес листа, кг</t>
  </si>
  <si>
    <t>цена м2</t>
  </si>
  <si>
    <t>цена за 1 лист/руб</t>
  </si>
  <si>
    <t>Лист г/к Ст3</t>
  </si>
  <si>
    <t>Труба проф. 50*50*3,0</t>
  </si>
  <si>
    <t>Труба проф.100*50*3,0</t>
  </si>
  <si>
    <t>Труба проф. 50*25*2,0</t>
  </si>
  <si>
    <t>длина м/рул.</t>
  </si>
  <si>
    <t>Швеллер 12П</t>
  </si>
  <si>
    <t>Швеллер 14П</t>
  </si>
  <si>
    <t xml:space="preserve">Арматура ф 8  (А500) </t>
  </si>
  <si>
    <t>Труба проф. 60*40*3,0</t>
  </si>
  <si>
    <t>Проволока вязальная</t>
  </si>
  <si>
    <t>Проволока вязальная 1,2мм</t>
  </si>
  <si>
    <t>ТРУБА НКТ ф 60*5</t>
  </si>
  <si>
    <t>Швеллер 16П</t>
  </si>
  <si>
    <t>50*50 (0,25*2м) ф3</t>
  </si>
  <si>
    <t>50*50 (0,38*2м) ф3</t>
  </si>
  <si>
    <t>50*50 (0,38*2м) ф4</t>
  </si>
  <si>
    <t>50*50 (0,5*2м) ф3</t>
  </si>
  <si>
    <t>50*50 (0,5*2м) ф4</t>
  </si>
  <si>
    <t>50*50 (1,0*2м) ф3</t>
  </si>
  <si>
    <t>100*100 (0,38*2м) ф3</t>
  </si>
  <si>
    <t>100*100 (0,5*2м) ф3</t>
  </si>
  <si>
    <t>100*100 (0,5*2м) ф4</t>
  </si>
  <si>
    <t>100*100 (1,0*2м) ф3</t>
  </si>
  <si>
    <t>100*100 (1,0*2м) ф4</t>
  </si>
  <si>
    <t>100*100 (2,0*3м) ф4</t>
  </si>
  <si>
    <t>ячейка 50*50</t>
  </si>
  <si>
    <t>ячейка 100*100</t>
  </si>
  <si>
    <t>Балка 25Ш2</t>
  </si>
  <si>
    <t>Полоса</t>
  </si>
  <si>
    <t>ТУ Сетка рабица оцинкованная (в рулонах)</t>
  </si>
  <si>
    <t>ТУ Сетка сварная светлая и кладочная и штукатурная рулонах (подходит для ограждения, стяжки, кладки, клеток)</t>
  </si>
  <si>
    <t xml:space="preserve">ТУ Сетка кладочная (в картах) </t>
  </si>
  <si>
    <t>Угол  40*40*4</t>
  </si>
  <si>
    <t>Швеллер 10У</t>
  </si>
  <si>
    <t>Труба проф. 140*140*5,0</t>
  </si>
  <si>
    <t>Лист г/к 20,0</t>
  </si>
  <si>
    <t>Угол 75*75*5</t>
  </si>
  <si>
    <t xml:space="preserve">Арматура Ф14  (А500) </t>
  </si>
  <si>
    <t>Квадрат</t>
  </si>
  <si>
    <t xml:space="preserve">Квадрат 12 </t>
  </si>
  <si>
    <t>Швеллер 40У</t>
  </si>
  <si>
    <t>Труба проф. 80*80*6,0</t>
  </si>
  <si>
    <t>Труба проф. 100*100*7,0</t>
  </si>
  <si>
    <t>Швеллер 5П</t>
  </si>
  <si>
    <t>Труба проф. 60*40*2,0</t>
  </si>
  <si>
    <t>Труба проф. 120*120*4,0</t>
  </si>
  <si>
    <t>Полоса 38*4</t>
  </si>
  <si>
    <t>Швеллер 6,5П</t>
  </si>
  <si>
    <t>Швеллер 8У</t>
  </si>
  <si>
    <t>Лист г/к 3,0 (1500*6000)</t>
  </si>
  <si>
    <t>Лист г/к 3,0 (1250*2500)</t>
  </si>
  <si>
    <t>Угол 125*125*8,0</t>
  </si>
  <si>
    <t>Угол  35*35*3</t>
  </si>
  <si>
    <t>Угол  40*40*3</t>
  </si>
  <si>
    <t xml:space="preserve">ГОСТ  Сетка кладочная (в картах) </t>
  </si>
  <si>
    <t>50*50 (2,0*3м) ф3</t>
  </si>
  <si>
    <t>100*100 (2,0*3м) ф3</t>
  </si>
  <si>
    <t>Полоса 50*5</t>
  </si>
  <si>
    <t>Лист г/к 4,0 (1500*6000)</t>
  </si>
  <si>
    <t>Лист г/к 5,0 (1500*6000)</t>
  </si>
  <si>
    <t>Лист г/к 7,0 (1500*6000)</t>
  </si>
  <si>
    <t>Лист г/к 8,0 (1500*6000)</t>
  </si>
  <si>
    <t>Лист г/к 10,0 (1500*6000)</t>
  </si>
  <si>
    <t>Лист г/к 6,0 (1500*6000) чечевица</t>
  </si>
  <si>
    <t>Лист г/к 3,0  (1250*2500) чечевица</t>
  </si>
  <si>
    <t>Угол 125*125*10,0</t>
  </si>
  <si>
    <t>Труба проф. 40*40*1,8</t>
  </si>
  <si>
    <r>
      <t xml:space="preserve">Труба проф. 50*50*2,0 </t>
    </r>
    <r>
      <rPr>
        <b/>
        <sz val="11"/>
        <rFont val="Arial Cyr"/>
        <charset val="204"/>
      </rPr>
      <t>*</t>
    </r>
  </si>
  <si>
    <t>Труба проф. 60*30*2,0*</t>
  </si>
  <si>
    <t>Труба проф. 60*40*3,0*</t>
  </si>
  <si>
    <t>Труба проф. 80*40*3,0*</t>
  </si>
  <si>
    <t>Угол 63*63*5</t>
  </si>
  <si>
    <t>Швеллер 18П</t>
  </si>
  <si>
    <t>Лист г/к 2,0 (1250*2500)</t>
  </si>
  <si>
    <t>Лист г/к 16,0 (2010*6500)</t>
  </si>
  <si>
    <t>ТУ Сетка сварная оцинкованная (в рулонах)</t>
  </si>
  <si>
    <t>Сетка сварная оцинк.</t>
  </si>
  <si>
    <t>50х100</t>
  </si>
  <si>
    <t>Полоса 40*4</t>
  </si>
  <si>
    <t>Труба</t>
  </si>
  <si>
    <t>Труба ф 60*3,0</t>
  </si>
  <si>
    <t>Труба ф 89*4,5</t>
  </si>
  <si>
    <t>Проволока катанка 6,5мм</t>
  </si>
  <si>
    <t>Труба ф 102*2,5</t>
  </si>
  <si>
    <t>Лист г/к 6,0 (1500*6000)</t>
  </si>
  <si>
    <t>Лист г/к 12,0 (1500*6000)</t>
  </si>
  <si>
    <t>Швеллер 20П</t>
  </si>
  <si>
    <t>50х5</t>
  </si>
  <si>
    <t>75х6</t>
  </si>
  <si>
    <t>75х8</t>
  </si>
  <si>
    <t>75х5</t>
  </si>
  <si>
    <t>90х7</t>
  </si>
  <si>
    <t>63х5</t>
  </si>
  <si>
    <t>63х6</t>
  </si>
  <si>
    <t>90х8</t>
  </si>
  <si>
    <t>100х10</t>
  </si>
  <si>
    <t>100х8</t>
  </si>
  <si>
    <t>угол</t>
  </si>
  <si>
    <t>длина</t>
  </si>
  <si>
    <t>кол-во шт</t>
  </si>
  <si>
    <t>вес</t>
  </si>
  <si>
    <t>швеллер</t>
  </si>
  <si>
    <t>12П</t>
  </si>
  <si>
    <t>16П</t>
  </si>
  <si>
    <t>10У</t>
  </si>
  <si>
    <t>Итого:</t>
  </si>
  <si>
    <t>Всего:</t>
  </si>
  <si>
    <t>Солянка</t>
  </si>
  <si>
    <t>Угол 63*63*6</t>
  </si>
  <si>
    <t>Угол 75*75*6</t>
  </si>
  <si>
    <t>Угол 75*75*8</t>
  </si>
  <si>
    <t>Угол 90*90*7</t>
  </si>
  <si>
    <t>Угол 90*90*8</t>
  </si>
  <si>
    <t>Угол 100*100*8</t>
  </si>
  <si>
    <t>Угол 100*100*7</t>
  </si>
  <si>
    <t>Угол 100*100*10</t>
  </si>
  <si>
    <t>метров</t>
  </si>
  <si>
    <t>Труба ф 325*6,0</t>
  </si>
  <si>
    <t>Труба проф. 80*80*3,0*</t>
  </si>
  <si>
    <t>Балка 30Б1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</si>
</sst>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\ h:mm;@"/>
  </numFmts>
  <fonts count="18" x14ac:knownFonts="1"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i/>
      <u/>
      <sz val="12"/>
      <name val="Arial Cyr"/>
      <charset val="204"/>
    </font>
    <font>
      <b/>
      <sz val="14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Arial Cyr"/>
      <charset val="204"/>
    </font>
    <font>
      <sz val="11"/>
      <color indexed="8"/>
      <name val="Arial Cyr"/>
      <charset val="204"/>
    </font>
    <font>
      <b/>
      <sz val="11"/>
      <name val="Arial Cyr"/>
      <charset val="204"/>
    </font>
    <font>
      <b/>
      <sz val="10"/>
      <color indexed="8"/>
      <name val="Arial Black"/>
      <family val="2"/>
      <charset val="204"/>
    </font>
    <font>
      <sz val="10"/>
      <name val="Arial Black"/>
      <family val="2"/>
      <charset val="204"/>
    </font>
    <font>
      <b/>
      <sz val="11"/>
      <color indexed="8"/>
      <name val="Arial Black"/>
      <family val="2"/>
      <charset val="204"/>
    </font>
    <font>
      <sz val="11"/>
      <name val="Arial Black"/>
      <family val="2"/>
      <charset val="204"/>
    </font>
    <font>
      <b/>
      <i/>
      <sz val="24"/>
      <name val="Arial Cyr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5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/>
    </xf>
    <xf numFmtId="0" fontId="8" fillId="2" borderId="2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8" fillId="2" borderId="22" xfId="0" applyNumberFormat="1" applyFont="1" applyFill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/>
    </xf>
    <xf numFmtId="4" fontId="9" fillId="0" borderId="24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0" fontId="8" fillId="2" borderId="17" xfId="0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10" xfId="0" applyFont="1" applyBorder="1"/>
    <xf numFmtId="0" fontId="9" fillId="0" borderId="12" xfId="0" applyFont="1" applyBorder="1"/>
    <xf numFmtId="0" fontId="9" fillId="0" borderId="2" xfId="0" applyFont="1" applyBorder="1"/>
    <xf numFmtId="0" fontId="5" fillId="2" borderId="0" xfId="0" applyFont="1" applyFill="1"/>
    <xf numFmtId="4" fontId="11" fillId="0" borderId="8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9" fillId="0" borderId="2" xfId="0" applyNumberFormat="1" applyFont="1" applyBorder="1"/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" fontId="9" fillId="0" borderId="8" xfId="0" applyNumberFormat="1" applyFont="1" applyBorder="1"/>
    <xf numFmtId="0" fontId="6" fillId="0" borderId="0" xfId="0" applyFont="1" applyAlignment="1">
      <alignment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/>
    </xf>
    <xf numFmtId="4" fontId="11" fillId="0" borderId="11" xfId="0" applyNumberFormat="1" applyFont="1" applyBorder="1" applyAlignment="1">
      <alignment horizontal="right"/>
    </xf>
    <xf numFmtId="0" fontId="9" fillId="0" borderId="21" xfId="0" applyFont="1" applyBorder="1"/>
    <xf numFmtId="0" fontId="9" fillId="0" borderId="15" xfId="0" applyFont="1" applyBorder="1"/>
    <xf numFmtId="4" fontId="9" fillId="0" borderId="20" xfId="0" applyNumberFormat="1" applyFont="1" applyBorder="1" applyAlignment="1">
      <alignment horizontal="center"/>
    </xf>
    <xf numFmtId="4" fontId="9" fillId="0" borderId="20" xfId="0" applyNumberFormat="1" applyFont="1" applyBorder="1"/>
    <xf numFmtId="4" fontId="11" fillId="0" borderId="14" xfId="0" applyNumberFormat="1" applyFont="1" applyBorder="1" applyAlignment="1">
      <alignment horizontal="right"/>
    </xf>
    <xf numFmtId="4" fontId="9" fillId="0" borderId="24" xfId="0" applyNumberFormat="1" applyFont="1" applyBorder="1"/>
    <xf numFmtId="4" fontId="11" fillId="0" borderId="19" xfId="0" applyNumberFormat="1" applyFont="1" applyBorder="1" applyAlignment="1">
      <alignment horizontal="right"/>
    </xf>
    <xf numFmtId="0" fontId="9" fillId="0" borderId="20" xfId="0" applyFont="1" applyBorder="1" applyAlignment="1">
      <alignment horizontal="center"/>
    </xf>
    <xf numFmtId="4" fontId="11" fillId="0" borderId="0" xfId="0" applyNumberFormat="1" applyFont="1" applyAlignment="1">
      <alignment horizontal="right"/>
    </xf>
    <xf numFmtId="0" fontId="6" fillId="0" borderId="17" xfId="0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justify"/>
    </xf>
    <xf numFmtId="0" fontId="10" fillId="0" borderId="23" xfId="0" applyFont="1" applyBorder="1" applyAlignment="1">
      <alignment horizontal="center"/>
    </xf>
    <xf numFmtId="2" fontId="11" fillId="0" borderId="7" xfId="0" applyNumberFormat="1" applyFont="1" applyBorder="1" applyAlignment="1">
      <alignment horizontal="right"/>
    </xf>
    <xf numFmtId="164" fontId="8" fillId="2" borderId="4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/>
    </xf>
    <xf numFmtId="3" fontId="9" fillId="0" borderId="24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0" fontId="11" fillId="3" borderId="32" xfId="0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justify" vertical="center"/>
    </xf>
    <xf numFmtId="49" fontId="11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2" fontId="5" fillId="0" borderId="0" xfId="0" applyNumberFormat="1" applyFont="1"/>
    <xf numFmtId="4" fontId="11" fillId="0" borderId="9" xfId="0" applyNumberFormat="1" applyFont="1" applyBorder="1" applyAlignment="1">
      <alignment horizontal="right"/>
    </xf>
    <xf numFmtId="0" fontId="9" fillId="0" borderId="0" xfId="0" applyFont="1"/>
    <xf numFmtId="0" fontId="9" fillId="0" borderId="13" xfId="0" applyFont="1" applyBorder="1"/>
    <xf numFmtId="2" fontId="9" fillId="0" borderId="16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" fontId="9" fillId="0" borderId="16" xfId="0" applyNumberFormat="1" applyFont="1" applyBorder="1"/>
    <xf numFmtId="4" fontId="11" fillId="0" borderId="33" xfId="0" applyNumberFormat="1" applyFont="1" applyBorder="1" applyAlignment="1">
      <alignment horizontal="right"/>
    </xf>
    <xf numFmtId="0" fontId="11" fillId="3" borderId="7" xfId="0" applyFont="1" applyFill="1" applyBorder="1" applyAlignment="1">
      <alignment horizontal="center" vertical="center" wrapText="1"/>
    </xf>
    <xf numFmtId="0" fontId="9" fillId="0" borderId="8" xfId="0" applyFont="1" applyBorder="1"/>
    <xf numFmtId="0" fontId="11" fillId="3" borderId="18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/>
    </xf>
    <xf numFmtId="0" fontId="9" fillId="0" borderId="24" xfId="0" applyFont="1" applyBorder="1" applyAlignment="1">
      <alignment horizontal="center"/>
    </xf>
    <xf numFmtId="0" fontId="9" fillId="0" borderId="15" xfId="0" applyFont="1" applyBorder="1" applyAlignment="1">
      <alignment horizontal="left" vertical="center"/>
    </xf>
    <xf numFmtId="4" fontId="11" fillId="0" borderId="7" xfId="0" applyNumberFormat="1" applyFont="1" applyBorder="1" applyAlignment="1">
      <alignment horizontal="right"/>
    </xf>
    <xf numFmtId="2" fontId="11" fillId="0" borderId="0" xfId="0" applyNumberFormat="1" applyFont="1" applyAlignment="1">
      <alignment horizontal="center"/>
    </xf>
    <xf numFmtId="0" fontId="11" fillId="3" borderId="4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/>
    <xf numFmtId="0" fontId="9" fillId="0" borderId="5" xfId="0" applyFont="1" applyBorder="1"/>
    <xf numFmtId="4" fontId="9" fillId="0" borderId="23" xfId="0" applyNumberFormat="1" applyFont="1" applyBorder="1" applyAlignment="1">
      <alignment horizontal="center"/>
    </xf>
    <xf numFmtId="4" fontId="9" fillId="0" borderId="23" xfId="0" applyNumberFormat="1" applyFont="1" applyBorder="1"/>
    <xf numFmtId="0" fontId="11" fillId="2" borderId="17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4" fontId="11" fillId="0" borderId="30" xfId="0" applyNumberFormat="1" applyFont="1" applyBorder="1" applyAlignment="1">
      <alignment horizontal="right"/>
    </xf>
    <xf numFmtId="1" fontId="9" fillId="0" borderId="0" xfId="0" applyNumberFormat="1" applyFont="1" applyAlignment="1">
      <alignment horizontal="justify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right"/>
    </xf>
    <xf numFmtId="0" fontId="11" fillId="2" borderId="28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3" fillId="0" borderId="2" xfId="0" applyFont="1" applyBorder="1"/>
    <xf numFmtId="0" fontId="3" fillId="0" borderId="0" xfId="0" applyFont="1"/>
    <xf numFmtId="3" fontId="5" fillId="0" borderId="2" xfId="0" applyNumberFormat="1" applyFont="1" applyBorder="1"/>
    <xf numFmtId="3" fontId="3" fillId="0" borderId="2" xfId="0" applyNumberFormat="1" applyFont="1" applyBorder="1"/>
    <xf numFmtId="0" fontId="5" fillId="2" borderId="2" xfId="0" applyFont="1" applyFill="1" applyBorder="1"/>
    <xf numFmtId="0" fontId="3" fillId="2" borderId="2" xfId="0" applyFont="1" applyFill="1" applyBorder="1"/>
    <xf numFmtId="3" fontId="3" fillId="2" borderId="2" xfId="0" applyNumberFormat="1" applyFont="1" applyFill="1" applyBorder="1"/>
    <xf numFmtId="2" fontId="5" fillId="0" borderId="2" xfId="0" applyNumberFormat="1" applyFont="1" applyBorder="1"/>
    <xf numFmtId="0" fontId="11" fillId="3" borderId="31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5" fillId="0" borderId="35" xfId="0" applyFont="1" applyBorder="1"/>
    <xf numFmtId="2" fontId="11" fillId="2" borderId="2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4" fontId="9" fillId="2" borderId="17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18" xfId="0" applyNumberFormat="1" applyFont="1" applyFill="1" applyBorder="1" applyAlignment="1">
      <alignment horizontal="center" vertical="center" wrapText="1"/>
    </xf>
    <xf numFmtId="1" fontId="14" fillId="2" borderId="17" xfId="0" applyNumberFormat="1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12" fillId="2" borderId="17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65" fontId="3" fillId="0" borderId="1" xfId="0" applyNumberFormat="1" applyFont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left" vertical="center" wrapText="1"/>
    </xf>
    <xf numFmtId="0" fontId="16" fillId="2" borderId="35" xfId="0" applyFont="1" applyFill="1" applyBorder="1" applyAlignment="1">
      <alignment horizontal="left" vertical="center" wrapText="1"/>
    </xf>
    <xf numFmtId="0" fontId="16" fillId="2" borderId="45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17" fillId="2" borderId="1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72"/>
  <sheetViews>
    <sheetView tabSelected="1" view="pageBreakPreview" zoomScaleNormal="100" zoomScaleSheetLayoutView="100" zoomScalePageLayoutView="25" workbookViewId="0">
      <pane ySplit="3" topLeftCell="A115" activePane="bottomLeft" state="frozenSplit"/>
      <selection pane="bottomLeft" activeCell="B113" sqref="B113:B117"/>
    </sheetView>
  </sheetViews>
  <sheetFormatPr defaultRowHeight="18" customHeight="1" outlineLevelCol="1" x14ac:dyDescent="0.2"/>
  <cols>
    <col min="1" max="1" width="43.5703125" style="2" customWidth="1"/>
    <col min="2" max="2" width="13.140625" style="3" customWidth="1" outlineLevel="1"/>
    <col min="3" max="3" width="15.42578125" style="3" customWidth="1"/>
    <col min="4" max="4" width="13" style="2" customWidth="1"/>
    <col min="5" max="5" width="15.85546875" style="2" customWidth="1"/>
    <col min="6" max="6" width="13.85546875" style="2" customWidth="1"/>
    <col min="7" max="7" width="19.140625" style="2" customWidth="1"/>
    <col min="8" max="8" width="9.5703125" style="2" bestFit="1" customWidth="1"/>
    <col min="9" max="16384" width="9.140625" style="2"/>
  </cols>
  <sheetData>
    <row r="1" spans="1:7" ht="18" customHeight="1" thickBot="1" x14ac:dyDescent="0.35">
      <c r="A1" s="19"/>
      <c r="B1" s="1"/>
      <c r="C1" s="4"/>
      <c r="D1" s="6"/>
      <c r="E1" s="6"/>
      <c r="F1" s="132"/>
      <c r="G1" s="132"/>
    </row>
    <row r="2" spans="1:7" ht="18" customHeight="1" thickBot="1" x14ac:dyDescent="0.3">
      <c r="A2" s="7" t="s">
        <v>14</v>
      </c>
      <c r="C2" s="5" t="s">
        <v>0</v>
      </c>
      <c r="D2" s="133">
        <v>45429</v>
      </c>
      <c r="E2" s="133"/>
      <c r="F2" s="31"/>
      <c r="G2" s="47"/>
    </row>
    <row r="3" spans="1:7" ht="33" customHeight="1" thickBot="1" x14ac:dyDescent="0.25">
      <c r="A3" s="34" t="s">
        <v>15</v>
      </c>
      <c r="B3" s="58"/>
      <c r="C3" s="58" t="s">
        <v>29</v>
      </c>
      <c r="D3" s="58" t="s">
        <v>48</v>
      </c>
      <c r="E3" s="81" t="s">
        <v>27</v>
      </c>
      <c r="F3" s="34" t="s">
        <v>12</v>
      </c>
      <c r="G3" s="34" t="s">
        <v>13</v>
      </c>
    </row>
    <row r="4" spans="1:7" s="23" customFormat="1" ht="18" customHeight="1" thickBot="1" x14ac:dyDescent="0.25">
      <c r="A4" s="82" t="s">
        <v>1</v>
      </c>
      <c r="B4" s="118"/>
      <c r="C4" s="119"/>
      <c r="D4" s="119"/>
      <c r="E4" s="119"/>
      <c r="F4" s="119"/>
      <c r="G4" s="120"/>
    </row>
    <row r="5" spans="1:7" ht="18" customHeight="1" x14ac:dyDescent="0.25">
      <c r="A5" s="20" t="s">
        <v>32</v>
      </c>
      <c r="B5" s="15"/>
      <c r="C5" s="15">
        <v>0.63</v>
      </c>
      <c r="D5" s="14">
        <v>6.02</v>
      </c>
      <c r="E5" s="15">
        <f>D5*C5</f>
        <v>3.7925999999999997</v>
      </c>
      <c r="F5" s="30">
        <f t="shared" ref="F5:F32" si="0">G5*E5/D5</f>
        <v>49.14</v>
      </c>
      <c r="G5" s="24">
        <v>78</v>
      </c>
    </row>
    <row r="6" spans="1:7" ht="18" customHeight="1" x14ac:dyDescent="0.25">
      <c r="A6" s="20" t="s">
        <v>2</v>
      </c>
      <c r="B6" s="15"/>
      <c r="C6" s="15">
        <v>0.95</v>
      </c>
      <c r="D6" s="14">
        <v>6.02</v>
      </c>
      <c r="E6" s="15">
        <f>D6*C6</f>
        <v>5.7189999999999994</v>
      </c>
      <c r="F6" s="30">
        <f t="shared" si="0"/>
        <v>95</v>
      </c>
      <c r="G6" s="24">
        <v>100</v>
      </c>
    </row>
    <row r="7" spans="1:7" ht="18" customHeight="1" x14ac:dyDescent="0.25">
      <c r="A7" s="20" t="s">
        <v>46</v>
      </c>
      <c r="B7" s="15"/>
      <c r="C7" s="15">
        <v>1.1499999999999999</v>
      </c>
      <c r="D7" s="14">
        <v>6.02</v>
      </c>
      <c r="E7" s="15">
        <f t="shared" ref="E7" si="1">D7*C7</f>
        <v>6.9229999999999992</v>
      </c>
      <c r="F7" s="30">
        <f t="shared" si="0"/>
        <v>97.75</v>
      </c>
      <c r="G7" s="24">
        <v>85</v>
      </c>
    </row>
    <row r="8" spans="1:7" ht="18" customHeight="1" x14ac:dyDescent="0.25">
      <c r="A8" s="20" t="s">
        <v>3</v>
      </c>
      <c r="B8" s="13"/>
      <c r="C8" s="13">
        <v>1.24</v>
      </c>
      <c r="D8" s="14">
        <v>6.02</v>
      </c>
      <c r="E8" s="15">
        <f t="shared" ref="E8:E17" si="2">D8*C8</f>
        <v>7.4647999999999994</v>
      </c>
      <c r="F8" s="30">
        <f t="shared" si="0"/>
        <v>100.44</v>
      </c>
      <c r="G8" s="24">
        <v>81</v>
      </c>
    </row>
    <row r="9" spans="1:7" ht="18" customHeight="1" x14ac:dyDescent="0.25">
      <c r="A9" s="20" t="s">
        <v>45</v>
      </c>
      <c r="B9" s="13"/>
      <c r="C9" s="13">
        <v>1.45</v>
      </c>
      <c r="D9" s="14">
        <v>6.02</v>
      </c>
      <c r="E9" s="15">
        <f t="shared" ref="E9" si="3">D9*C9</f>
        <v>8.7289999999999992</v>
      </c>
      <c r="F9" s="30">
        <f t="shared" ref="F9" si="4">G9*E9/D9</f>
        <v>120.35</v>
      </c>
      <c r="G9" s="24">
        <v>83</v>
      </c>
    </row>
    <row r="10" spans="1:7" ht="18" customHeight="1" x14ac:dyDescent="0.25">
      <c r="A10" s="20" t="s">
        <v>4</v>
      </c>
      <c r="B10" s="13"/>
      <c r="C10" s="13">
        <v>1.46</v>
      </c>
      <c r="D10" s="14">
        <v>6.02</v>
      </c>
      <c r="E10" s="15">
        <f t="shared" si="2"/>
        <v>8.7891999999999992</v>
      </c>
      <c r="F10" s="30">
        <f t="shared" si="0"/>
        <v>129.94</v>
      </c>
      <c r="G10" s="24">
        <v>89</v>
      </c>
    </row>
    <row r="11" spans="1:7" ht="18" customHeight="1" x14ac:dyDescent="0.25">
      <c r="A11" s="20" t="s">
        <v>5</v>
      </c>
      <c r="B11" s="13"/>
      <c r="C11" s="13">
        <v>1.41</v>
      </c>
      <c r="D11" s="15">
        <v>6.02</v>
      </c>
      <c r="E11" s="15">
        <f t="shared" si="2"/>
        <v>8.4881999999999991</v>
      </c>
      <c r="F11" s="30">
        <f t="shared" si="0"/>
        <v>109.97999999999999</v>
      </c>
      <c r="G11" s="24">
        <v>78</v>
      </c>
    </row>
    <row r="12" spans="1:7" ht="18" customHeight="1" x14ac:dyDescent="0.25">
      <c r="A12" s="20" t="s">
        <v>6</v>
      </c>
      <c r="B12" s="13"/>
      <c r="C12" s="13">
        <v>1.8</v>
      </c>
      <c r="D12" s="14">
        <v>6.02</v>
      </c>
      <c r="E12" s="15">
        <f t="shared" si="2"/>
        <v>10.836</v>
      </c>
      <c r="F12" s="30">
        <f t="shared" si="0"/>
        <v>162</v>
      </c>
      <c r="G12" s="24">
        <v>90</v>
      </c>
    </row>
    <row r="13" spans="1:7" ht="18" customHeight="1" x14ac:dyDescent="0.25">
      <c r="A13" s="20" t="s">
        <v>33</v>
      </c>
      <c r="B13" s="13"/>
      <c r="C13" s="13">
        <v>1.89</v>
      </c>
      <c r="D13" s="14">
        <v>6.02</v>
      </c>
      <c r="E13" s="15">
        <f t="shared" si="2"/>
        <v>11.377799999999999</v>
      </c>
      <c r="F13" s="30">
        <f t="shared" si="0"/>
        <v>170.1</v>
      </c>
      <c r="G13" s="24">
        <v>90</v>
      </c>
    </row>
    <row r="14" spans="1:7" ht="18" customHeight="1" x14ac:dyDescent="0.25">
      <c r="A14" s="20" t="s">
        <v>126</v>
      </c>
      <c r="B14" s="13"/>
      <c r="C14" s="13">
        <v>2.2000000000000002</v>
      </c>
      <c r="D14" s="14">
        <v>6.02</v>
      </c>
      <c r="E14" s="15">
        <f t="shared" ref="E14" si="5">D14*C14</f>
        <v>13.244</v>
      </c>
      <c r="F14" s="30">
        <f t="shared" ref="F14" si="6">G14*E14/D14</f>
        <v>182.6</v>
      </c>
      <c r="G14" s="24">
        <v>83</v>
      </c>
    </row>
    <row r="15" spans="1:7" ht="18" customHeight="1" x14ac:dyDescent="0.25">
      <c r="A15" s="20" t="s">
        <v>47</v>
      </c>
      <c r="B15" s="13"/>
      <c r="C15" s="13">
        <v>3.57</v>
      </c>
      <c r="D15" s="14">
        <v>6.02</v>
      </c>
      <c r="E15" s="15">
        <f t="shared" si="2"/>
        <v>21.491399999999999</v>
      </c>
      <c r="F15" s="30">
        <f t="shared" si="0"/>
        <v>267.75</v>
      </c>
      <c r="G15" s="24">
        <v>75</v>
      </c>
    </row>
    <row r="16" spans="1:7" ht="18" customHeight="1" x14ac:dyDescent="0.25">
      <c r="A16" s="21" t="s">
        <v>7</v>
      </c>
      <c r="B16" s="13"/>
      <c r="C16" s="13">
        <v>1.79</v>
      </c>
      <c r="D16" s="16">
        <v>6.02</v>
      </c>
      <c r="E16" s="15">
        <f t="shared" si="2"/>
        <v>10.7758</v>
      </c>
      <c r="F16" s="30">
        <f t="shared" si="0"/>
        <v>150.36000000000001</v>
      </c>
      <c r="G16" s="24">
        <v>84</v>
      </c>
    </row>
    <row r="17" spans="1:8" ht="18" customHeight="1" x14ac:dyDescent="0.25">
      <c r="A17" s="21" t="s">
        <v>63</v>
      </c>
      <c r="B17" s="13"/>
      <c r="C17" s="13">
        <v>2.4700000000000002</v>
      </c>
      <c r="D17" s="16">
        <v>6.02</v>
      </c>
      <c r="E17" s="15">
        <f t="shared" si="2"/>
        <v>14.869400000000001</v>
      </c>
      <c r="F17" s="30">
        <f t="shared" si="0"/>
        <v>207.48000000000002</v>
      </c>
      <c r="G17" s="24">
        <v>84</v>
      </c>
    </row>
    <row r="18" spans="1:8" ht="18" customHeight="1" x14ac:dyDescent="0.25">
      <c r="A18" s="21" t="s">
        <v>42</v>
      </c>
      <c r="B18" s="13"/>
      <c r="C18" s="13">
        <v>2.3199999999999998</v>
      </c>
      <c r="D18" s="16">
        <v>6.02</v>
      </c>
      <c r="E18" s="15">
        <f t="shared" ref="E18:E19" si="7">D18*C18</f>
        <v>13.966399999999998</v>
      </c>
      <c r="F18" s="30">
        <f t="shared" si="0"/>
        <v>185.6</v>
      </c>
      <c r="G18" s="24">
        <v>80</v>
      </c>
    </row>
    <row r="19" spans="1:8" ht="18" customHeight="1" x14ac:dyDescent="0.25">
      <c r="A19" s="21" t="s">
        <v>127</v>
      </c>
      <c r="B19" s="13"/>
      <c r="C19" s="13">
        <v>3.05</v>
      </c>
      <c r="D19" s="114">
        <v>5.97</v>
      </c>
      <c r="E19" s="15">
        <f t="shared" si="7"/>
        <v>18.208499999999997</v>
      </c>
      <c r="F19" s="30">
        <f t="shared" ref="F19" si="8">G19*E19/D19</f>
        <v>262.29999999999995</v>
      </c>
      <c r="G19" s="24">
        <v>86</v>
      </c>
    </row>
    <row r="20" spans="1:8" ht="18" customHeight="1" x14ac:dyDescent="0.25">
      <c r="A20" s="21" t="s">
        <v>24</v>
      </c>
      <c r="B20" s="13"/>
      <c r="C20" s="13">
        <v>3.26</v>
      </c>
      <c r="D20" s="16">
        <v>6.02</v>
      </c>
      <c r="E20" s="15">
        <f t="shared" ref="E20:E22" si="9">D20*C20</f>
        <v>19.625199999999996</v>
      </c>
      <c r="F20" s="30">
        <f t="shared" si="0"/>
        <v>280.35999999999996</v>
      </c>
      <c r="G20" s="24">
        <v>86</v>
      </c>
    </row>
    <row r="21" spans="1:8" ht="18" customHeight="1" x14ac:dyDescent="0.25">
      <c r="A21" s="21" t="s">
        <v>61</v>
      </c>
      <c r="B21" s="13"/>
      <c r="C21" s="13">
        <v>4.53</v>
      </c>
      <c r="D21" s="16">
        <v>6.02</v>
      </c>
      <c r="E21" s="15">
        <f t="shared" si="9"/>
        <v>27.270599999999998</v>
      </c>
      <c r="F21" s="30">
        <f t="shared" ref="F21:F22" si="10">G21*E21/D21</f>
        <v>353.34000000000003</v>
      </c>
      <c r="G21" s="24">
        <v>78</v>
      </c>
    </row>
    <row r="22" spans="1:8" ht="18" customHeight="1" x14ac:dyDescent="0.25">
      <c r="A22" s="21" t="s">
        <v>128</v>
      </c>
      <c r="B22" s="13"/>
      <c r="C22" s="13">
        <v>2.73</v>
      </c>
      <c r="D22" s="114">
        <v>5.95</v>
      </c>
      <c r="E22" s="15">
        <f t="shared" si="9"/>
        <v>16.243500000000001</v>
      </c>
      <c r="F22" s="30">
        <f t="shared" si="10"/>
        <v>242.97000000000003</v>
      </c>
      <c r="G22" s="24">
        <v>89</v>
      </c>
    </row>
    <row r="23" spans="1:8" ht="18" customHeight="1" x14ac:dyDescent="0.25">
      <c r="A23" s="21" t="s">
        <v>104</v>
      </c>
      <c r="B23" s="13"/>
      <c r="C23" s="13">
        <v>3.15</v>
      </c>
      <c r="D23" s="16">
        <v>6.02</v>
      </c>
      <c r="E23" s="15">
        <f t="shared" ref="E23:E24" si="11">D23*C23</f>
        <v>18.962999999999997</v>
      </c>
      <c r="F23" s="30">
        <f t="shared" ref="F23:F24" si="12">G23*E23/D23</f>
        <v>283.5</v>
      </c>
      <c r="G23" s="24">
        <v>90</v>
      </c>
    </row>
    <row r="24" spans="1:8" ht="18" customHeight="1" x14ac:dyDescent="0.25">
      <c r="A24" s="21" t="s">
        <v>129</v>
      </c>
      <c r="B24" s="13"/>
      <c r="C24" s="13">
        <v>4.42</v>
      </c>
      <c r="D24" s="114">
        <v>5.95</v>
      </c>
      <c r="E24" s="15">
        <f t="shared" si="11"/>
        <v>26.298999999999999</v>
      </c>
      <c r="F24" s="30">
        <f t="shared" si="12"/>
        <v>362.44</v>
      </c>
      <c r="G24" s="24">
        <v>82</v>
      </c>
    </row>
    <row r="25" spans="1:8" ht="18" customHeight="1" x14ac:dyDescent="0.25">
      <c r="A25" s="21" t="s">
        <v>68</v>
      </c>
      <c r="B25" s="13"/>
      <c r="C25" s="13">
        <v>4.42</v>
      </c>
      <c r="D25" s="16">
        <v>6.02</v>
      </c>
      <c r="E25" s="15">
        <f t="shared" ref="E25" si="13">D25*C25</f>
        <v>26.608399999999996</v>
      </c>
      <c r="F25" s="30">
        <f t="shared" ref="F25" si="14">G25*E25/D25</f>
        <v>362.44</v>
      </c>
      <c r="G25" s="24">
        <v>82</v>
      </c>
    </row>
    <row r="26" spans="1:8" ht="18" customHeight="1" x14ac:dyDescent="0.25">
      <c r="A26" s="21" t="s">
        <v>8</v>
      </c>
      <c r="B26" s="13"/>
      <c r="C26" s="13">
        <v>3.73</v>
      </c>
      <c r="D26" s="16">
        <v>6.02</v>
      </c>
      <c r="E26" s="15">
        <f t="shared" ref="E26" si="15">D26*C26</f>
        <v>22.454599999999999</v>
      </c>
      <c r="F26" s="30">
        <f t="shared" ref="F26" si="16">G26*E26/D26</f>
        <v>324.51</v>
      </c>
      <c r="G26" s="24">
        <v>87</v>
      </c>
    </row>
    <row r="27" spans="1:8" ht="18" customHeight="1" x14ac:dyDescent="0.25">
      <c r="A27" s="21" t="s">
        <v>31</v>
      </c>
      <c r="B27" s="13"/>
      <c r="C27" s="13">
        <v>5.57</v>
      </c>
      <c r="D27" s="16">
        <v>6.02</v>
      </c>
      <c r="E27" s="15">
        <f t="shared" ref="E27:E29" si="17">D27*C27</f>
        <v>33.531399999999998</v>
      </c>
      <c r="F27" s="30">
        <f t="shared" si="0"/>
        <v>462.31</v>
      </c>
      <c r="G27" s="24">
        <v>83</v>
      </c>
    </row>
    <row r="28" spans="1:8" ht="18" customHeight="1" x14ac:dyDescent="0.25">
      <c r="A28" s="22" t="s">
        <v>130</v>
      </c>
      <c r="B28" s="13"/>
      <c r="C28" s="13">
        <v>5.45</v>
      </c>
      <c r="D28" s="114">
        <v>5.96</v>
      </c>
      <c r="E28" s="15">
        <f t="shared" ref="E28" si="18">D28*C28</f>
        <v>32.481999999999999</v>
      </c>
      <c r="F28" s="30">
        <f t="shared" si="0"/>
        <v>436</v>
      </c>
      <c r="G28" s="25">
        <v>80</v>
      </c>
    </row>
    <row r="29" spans="1:8" ht="18" customHeight="1" x14ac:dyDescent="0.25">
      <c r="A29" s="22" t="s">
        <v>178</v>
      </c>
      <c r="B29" s="13"/>
      <c r="C29" s="13">
        <v>7.5</v>
      </c>
      <c r="D29" s="114">
        <v>11.98</v>
      </c>
      <c r="E29" s="13">
        <f t="shared" si="17"/>
        <v>89.850000000000009</v>
      </c>
      <c r="F29" s="30">
        <f t="shared" si="0"/>
        <v>555</v>
      </c>
      <c r="G29" s="25">
        <v>74</v>
      </c>
    </row>
    <row r="30" spans="1:8" ht="18" customHeight="1" x14ac:dyDescent="0.25">
      <c r="A30" s="22" t="s">
        <v>101</v>
      </c>
      <c r="B30" s="13"/>
      <c r="C30" s="13"/>
      <c r="D30" s="16">
        <v>12</v>
      </c>
      <c r="E30" s="13">
        <f t="shared" ref="E30" si="19">D30*C30</f>
        <v>0</v>
      </c>
      <c r="F30" s="30">
        <f t="shared" ref="F30" si="20">G30*E30/D30</f>
        <v>0</v>
      </c>
      <c r="G30" s="25">
        <v>65</v>
      </c>
    </row>
    <row r="31" spans="1:8" ht="18" customHeight="1" x14ac:dyDescent="0.25">
      <c r="A31" s="21" t="s">
        <v>62</v>
      </c>
      <c r="B31" s="13"/>
      <c r="C31" s="13">
        <v>6.8</v>
      </c>
      <c r="D31" s="16">
        <v>12</v>
      </c>
      <c r="E31" s="13">
        <f t="shared" ref="E31" si="21">D31*C31</f>
        <v>81.599999999999994</v>
      </c>
      <c r="F31" s="30">
        <f t="shared" ref="F31" si="22">G31*E31/D31</f>
        <v>611.99999999999989</v>
      </c>
      <c r="G31" s="25">
        <v>90</v>
      </c>
    </row>
    <row r="32" spans="1:8" ht="18" customHeight="1" x14ac:dyDescent="0.25">
      <c r="A32" s="21" t="s">
        <v>34</v>
      </c>
      <c r="B32" s="13"/>
      <c r="C32" s="13">
        <v>9.6</v>
      </c>
      <c r="D32" s="16">
        <v>12</v>
      </c>
      <c r="E32" s="13">
        <f t="shared" ref="E32" si="23">D32*C32</f>
        <v>115.19999999999999</v>
      </c>
      <c r="F32" s="30">
        <f t="shared" si="0"/>
        <v>748.79999999999984</v>
      </c>
      <c r="G32" s="25">
        <v>78</v>
      </c>
      <c r="H32" s="65"/>
    </row>
    <row r="33" spans="1:8" ht="18" customHeight="1" x14ac:dyDescent="0.25">
      <c r="A33" s="21" t="s">
        <v>102</v>
      </c>
      <c r="B33" s="13"/>
      <c r="C33" s="13"/>
      <c r="D33" s="16">
        <v>12</v>
      </c>
      <c r="E33" s="13">
        <f t="shared" ref="E33" si="24">D33*C33</f>
        <v>0</v>
      </c>
      <c r="F33" s="30">
        <f t="shared" ref="F33" si="25">G33*E33/D33</f>
        <v>0</v>
      </c>
      <c r="G33" s="25">
        <v>65</v>
      </c>
      <c r="H33" s="65"/>
    </row>
    <row r="34" spans="1:8" ht="18" customHeight="1" x14ac:dyDescent="0.25">
      <c r="A34" s="21" t="s">
        <v>105</v>
      </c>
      <c r="B34" s="13"/>
      <c r="C34" s="13">
        <v>14.67</v>
      </c>
      <c r="D34" s="16">
        <v>12</v>
      </c>
      <c r="E34" s="13">
        <f t="shared" ref="E34" si="26">D34*C34</f>
        <v>176.04</v>
      </c>
      <c r="F34" s="30">
        <f t="shared" ref="F34" si="27">G34*E34/D34</f>
        <v>1026.8999999999999</v>
      </c>
      <c r="G34" s="25">
        <v>70</v>
      </c>
      <c r="H34" s="65"/>
    </row>
    <row r="35" spans="1:8" ht="18" customHeight="1" thickBot="1" x14ac:dyDescent="0.3">
      <c r="A35" s="21" t="s">
        <v>94</v>
      </c>
      <c r="B35" s="13"/>
      <c r="C35" s="13">
        <v>21.25</v>
      </c>
      <c r="D35" s="16">
        <v>12</v>
      </c>
      <c r="E35" s="13">
        <f t="shared" ref="E35" si="28">D35*C35</f>
        <v>255</v>
      </c>
      <c r="F35" s="30">
        <f t="shared" ref="F35" si="29">G35*E35/D35</f>
        <v>1487.5</v>
      </c>
      <c r="G35" s="25">
        <v>70</v>
      </c>
      <c r="H35" s="65"/>
    </row>
    <row r="36" spans="1:8" s="23" customFormat="1" ht="29.25" customHeight="1" thickBot="1" x14ac:dyDescent="0.25">
      <c r="A36" s="35" t="s">
        <v>9</v>
      </c>
      <c r="B36" s="33"/>
      <c r="C36" s="33" t="s">
        <v>26</v>
      </c>
      <c r="D36" s="33" t="s">
        <v>28</v>
      </c>
      <c r="E36" s="33" t="s">
        <v>27</v>
      </c>
      <c r="F36" s="33" t="s">
        <v>12</v>
      </c>
      <c r="G36" s="32" t="s">
        <v>13</v>
      </c>
    </row>
    <row r="37" spans="1:8" ht="18" customHeight="1" x14ac:dyDescent="0.25">
      <c r="A37" s="22" t="s">
        <v>67</v>
      </c>
      <c r="B37" s="13"/>
      <c r="C37" s="13">
        <v>0.42</v>
      </c>
      <c r="D37" s="16">
        <v>6</v>
      </c>
      <c r="E37" s="13">
        <f t="shared" ref="E37" si="30">D37*C37</f>
        <v>2.52</v>
      </c>
      <c r="F37" s="26">
        <f t="shared" ref="F37" si="31">G37*E37/D37</f>
        <v>33.6</v>
      </c>
      <c r="G37" s="25">
        <v>80</v>
      </c>
    </row>
    <row r="38" spans="1:8" ht="18" customHeight="1" x14ac:dyDescent="0.25">
      <c r="A38" s="22" t="s">
        <v>44</v>
      </c>
      <c r="B38" s="13"/>
      <c r="C38" s="13">
        <v>0.69</v>
      </c>
      <c r="D38" s="16">
        <v>11.7</v>
      </c>
      <c r="E38" s="13">
        <f t="shared" ref="E38" si="32">D38*C38</f>
        <v>8.0729999999999986</v>
      </c>
      <c r="F38" s="26">
        <f t="shared" ref="F38:F41" si="33">G38*E38/D38</f>
        <v>55.199999999999996</v>
      </c>
      <c r="G38" s="25">
        <v>80</v>
      </c>
    </row>
    <row r="39" spans="1:8" ht="18" customHeight="1" x14ac:dyDescent="0.25">
      <c r="A39" s="22" t="s">
        <v>38</v>
      </c>
      <c r="B39" s="16"/>
      <c r="C39" s="16">
        <v>0.94</v>
      </c>
      <c r="D39" s="16">
        <v>11.7</v>
      </c>
      <c r="E39" s="13">
        <f>D39*C39</f>
        <v>10.997999999999999</v>
      </c>
      <c r="F39" s="26">
        <f t="shared" si="33"/>
        <v>72.38000000000001</v>
      </c>
      <c r="G39" s="25">
        <v>77</v>
      </c>
    </row>
    <row r="40" spans="1:8" ht="18" customHeight="1" x14ac:dyDescent="0.25">
      <c r="A40" s="22" t="s">
        <v>97</v>
      </c>
      <c r="B40" s="16"/>
      <c r="C40" s="16">
        <v>1.25</v>
      </c>
      <c r="D40" s="16">
        <v>11.7</v>
      </c>
      <c r="E40" s="13">
        <f>D40*C40</f>
        <v>14.625</v>
      </c>
      <c r="F40" s="26">
        <f t="shared" ref="F40" si="34">G40*E40/D40</f>
        <v>93.75</v>
      </c>
      <c r="G40" s="25">
        <v>75</v>
      </c>
    </row>
    <row r="41" spans="1:8" ht="18" customHeight="1" x14ac:dyDescent="0.25">
      <c r="A41" s="22" t="s">
        <v>39</v>
      </c>
      <c r="B41" s="16"/>
      <c r="C41" s="16">
        <v>1.63</v>
      </c>
      <c r="D41" s="16">
        <v>11.72</v>
      </c>
      <c r="E41" s="13">
        <f t="shared" ref="E41" si="35">D41*C41</f>
        <v>19.1036</v>
      </c>
      <c r="F41" s="26">
        <f t="shared" si="33"/>
        <v>122.24999999999999</v>
      </c>
      <c r="G41" s="25">
        <v>75</v>
      </c>
    </row>
    <row r="42" spans="1:8" ht="18" customHeight="1" thickBot="1" x14ac:dyDescent="0.3">
      <c r="A42" s="22" t="s">
        <v>50</v>
      </c>
      <c r="B42" s="16"/>
      <c r="C42" s="16">
        <v>2</v>
      </c>
      <c r="D42" s="16">
        <v>12</v>
      </c>
      <c r="E42" s="13">
        <f t="shared" ref="E42" si="36">D42*C42</f>
        <v>24</v>
      </c>
      <c r="F42" s="26">
        <f t="shared" ref="F42" si="37">G42*E42/D42</f>
        <v>110</v>
      </c>
      <c r="G42" s="25">
        <v>55</v>
      </c>
    </row>
    <row r="43" spans="1:8" s="23" customFormat="1" ht="31.5" customHeight="1" x14ac:dyDescent="0.2">
      <c r="A43" s="34" t="s">
        <v>60</v>
      </c>
      <c r="B43" s="58" t="s">
        <v>55</v>
      </c>
      <c r="C43" s="59" t="s">
        <v>56</v>
      </c>
      <c r="D43" s="58" t="s">
        <v>57</v>
      </c>
      <c r="E43" s="58" t="s">
        <v>58</v>
      </c>
      <c r="F43" s="59" t="s">
        <v>59</v>
      </c>
      <c r="G43" s="34" t="s">
        <v>13</v>
      </c>
    </row>
    <row r="44" spans="1:8" ht="15.75" customHeight="1" x14ac:dyDescent="0.25">
      <c r="A44" s="21" t="s">
        <v>133</v>
      </c>
      <c r="B44" s="13">
        <v>3.12</v>
      </c>
      <c r="C44" s="13">
        <f>D44/B44</f>
        <v>16.987179487179485</v>
      </c>
      <c r="D44" s="16">
        <v>53</v>
      </c>
      <c r="E44" s="13">
        <f>G44*C44</f>
        <v>1189.102564102564</v>
      </c>
      <c r="F44" s="26">
        <f t="shared" ref="F44" si="38">G44*D44</f>
        <v>3710</v>
      </c>
      <c r="G44" s="37">
        <v>70</v>
      </c>
    </row>
    <row r="45" spans="1:8" ht="15.75" customHeight="1" x14ac:dyDescent="0.25">
      <c r="A45" s="21" t="s">
        <v>110</v>
      </c>
      <c r="B45" s="13">
        <v>3.12</v>
      </c>
      <c r="C45" s="13">
        <f>D45/B45</f>
        <v>25</v>
      </c>
      <c r="D45" s="16">
        <v>78</v>
      </c>
      <c r="E45" s="13">
        <f t="shared" ref="E45:E46" si="39">G45*C45</f>
        <v>1750</v>
      </c>
      <c r="F45" s="26">
        <f>G45*D45</f>
        <v>5460</v>
      </c>
      <c r="G45" s="37">
        <v>70</v>
      </c>
    </row>
    <row r="46" spans="1:8" ht="15.75" customHeight="1" x14ac:dyDescent="0.25">
      <c r="A46" s="21" t="s">
        <v>124</v>
      </c>
      <c r="B46" s="13">
        <v>3.12</v>
      </c>
      <c r="C46" s="13">
        <f>D46/B46</f>
        <v>25</v>
      </c>
      <c r="D46" s="16">
        <v>78</v>
      </c>
      <c r="E46" s="13">
        <f t="shared" si="39"/>
        <v>1750</v>
      </c>
      <c r="F46" s="26">
        <f>G46*D46</f>
        <v>5460</v>
      </c>
      <c r="G46" s="37">
        <v>70</v>
      </c>
    </row>
    <row r="47" spans="1:8" ht="15.75" customHeight="1" x14ac:dyDescent="0.25">
      <c r="A47" s="21" t="s">
        <v>109</v>
      </c>
      <c r="B47" s="13">
        <v>9</v>
      </c>
      <c r="C47" s="13">
        <v>24.6</v>
      </c>
      <c r="D47" s="16">
        <f t="shared" ref="D47" si="40">C47*B47</f>
        <v>221.4</v>
      </c>
      <c r="E47" s="13">
        <f>G47*C47</f>
        <v>1722</v>
      </c>
      <c r="F47" s="26">
        <f t="shared" ref="F47:F48" si="41">G47*D47</f>
        <v>15498</v>
      </c>
      <c r="G47" s="37">
        <v>70</v>
      </c>
    </row>
    <row r="48" spans="1:8" ht="15.75" customHeight="1" x14ac:dyDescent="0.25">
      <c r="A48" s="21" t="s">
        <v>118</v>
      </c>
      <c r="B48" s="13">
        <v>9</v>
      </c>
      <c r="C48" s="13">
        <f>D48/B48</f>
        <v>33.18888888888889</v>
      </c>
      <c r="D48" s="16">
        <v>298.7</v>
      </c>
      <c r="E48" s="13">
        <f t="shared" ref="E48" si="42">G48*C48</f>
        <v>2323.2222222222222</v>
      </c>
      <c r="F48" s="26">
        <f t="shared" si="41"/>
        <v>20909</v>
      </c>
      <c r="G48" s="37">
        <v>70</v>
      </c>
    </row>
    <row r="49" spans="1:7" ht="15.75" customHeight="1" x14ac:dyDescent="0.25">
      <c r="A49" s="21" t="s">
        <v>119</v>
      </c>
      <c r="B49" s="13">
        <v>9</v>
      </c>
      <c r="C49" s="13">
        <v>39.47</v>
      </c>
      <c r="D49" s="16">
        <f t="shared" ref="D49" si="43">C49*B49</f>
        <v>355.23</v>
      </c>
      <c r="E49" s="13">
        <f t="shared" ref="E49" si="44">G49*C49</f>
        <v>2762.9</v>
      </c>
      <c r="F49" s="26">
        <f t="shared" ref="F49" si="45">G49*D49</f>
        <v>24866.100000000002</v>
      </c>
      <c r="G49" s="37">
        <v>70</v>
      </c>
    </row>
    <row r="50" spans="1:7" ht="15.75" customHeight="1" x14ac:dyDescent="0.25">
      <c r="A50" s="21" t="s">
        <v>144</v>
      </c>
      <c r="B50" s="13">
        <v>9</v>
      </c>
      <c r="C50" s="13">
        <v>48</v>
      </c>
      <c r="D50" s="16">
        <f>C50*B50</f>
        <v>432</v>
      </c>
      <c r="E50" s="13">
        <f>G50*C50</f>
        <v>3360</v>
      </c>
      <c r="F50" s="26">
        <f>G50*D50</f>
        <v>30240</v>
      </c>
      <c r="G50" s="37">
        <v>70</v>
      </c>
    </row>
    <row r="51" spans="1:7" ht="15.75" customHeight="1" x14ac:dyDescent="0.25">
      <c r="A51" s="21" t="s">
        <v>123</v>
      </c>
      <c r="B51" s="13">
        <v>9</v>
      </c>
      <c r="C51" s="13">
        <v>48</v>
      </c>
      <c r="D51" s="16">
        <f>C51*B51</f>
        <v>432</v>
      </c>
      <c r="E51" s="13">
        <f>G51*C51</f>
        <v>3360</v>
      </c>
      <c r="F51" s="26">
        <f>G51*D51</f>
        <v>30240</v>
      </c>
      <c r="G51" s="37">
        <v>70</v>
      </c>
    </row>
    <row r="52" spans="1:7" ht="15.75" customHeight="1" x14ac:dyDescent="0.25">
      <c r="A52" s="21" t="s">
        <v>120</v>
      </c>
      <c r="B52" s="13">
        <v>9</v>
      </c>
      <c r="C52" s="13">
        <f>D52/B52</f>
        <v>55.166666666666664</v>
      </c>
      <c r="D52" s="16">
        <v>496.5</v>
      </c>
      <c r="E52" s="13">
        <f>G52*C52</f>
        <v>3861.6666666666665</v>
      </c>
      <c r="F52" s="26">
        <f>G52*D52</f>
        <v>34755</v>
      </c>
      <c r="G52" s="37">
        <v>70</v>
      </c>
    </row>
    <row r="53" spans="1:7" ht="15.75" customHeight="1" x14ac:dyDescent="0.25">
      <c r="A53" s="21" t="s">
        <v>121</v>
      </c>
      <c r="B53" s="13">
        <v>9</v>
      </c>
      <c r="C53" s="13">
        <f>D53/B53</f>
        <v>66.111111111111114</v>
      </c>
      <c r="D53" s="16">
        <v>595</v>
      </c>
      <c r="E53" s="13">
        <f t="shared" ref="E53" si="46">G53*C53</f>
        <v>4627.7777777777783</v>
      </c>
      <c r="F53" s="26">
        <f t="shared" ref="F53" si="47">G53*D53</f>
        <v>41650</v>
      </c>
      <c r="G53" s="37">
        <v>70</v>
      </c>
    </row>
    <row r="54" spans="1:7" ht="15.75" customHeight="1" x14ac:dyDescent="0.25">
      <c r="A54" s="21" t="s">
        <v>122</v>
      </c>
      <c r="B54" s="13">
        <v>9</v>
      </c>
      <c r="C54" s="13">
        <v>80</v>
      </c>
      <c r="D54" s="16">
        <f t="shared" ref="D54:D55" si="48">C54*B54</f>
        <v>720</v>
      </c>
      <c r="E54" s="13">
        <f t="shared" ref="E54:E55" si="49">G54*C54</f>
        <v>5600</v>
      </c>
      <c r="F54" s="26">
        <f t="shared" ref="F54:F55" si="50">G54*D54</f>
        <v>50400</v>
      </c>
      <c r="G54" s="37">
        <v>70</v>
      </c>
    </row>
    <row r="55" spans="1:7" ht="15.75" customHeight="1" x14ac:dyDescent="0.25">
      <c r="A55" s="21" t="s">
        <v>145</v>
      </c>
      <c r="B55" s="13">
        <v>9</v>
      </c>
      <c r="C55" s="13">
        <v>96.13</v>
      </c>
      <c r="D55" s="16">
        <f t="shared" si="48"/>
        <v>865.17</v>
      </c>
      <c r="E55" s="13">
        <f t="shared" si="49"/>
        <v>6729.0999999999995</v>
      </c>
      <c r="F55" s="26">
        <f t="shared" si="50"/>
        <v>60561.899999999994</v>
      </c>
      <c r="G55" s="37">
        <v>70</v>
      </c>
    </row>
    <row r="56" spans="1:7" ht="15.75" customHeight="1" x14ac:dyDescent="0.25">
      <c r="A56" s="21" t="s">
        <v>134</v>
      </c>
      <c r="B56" s="13">
        <f>2.01*6.5</f>
        <v>13.064999999999998</v>
      </c>
      <c r="C56" s="13">
        <f>D56/B56</f>
        <v>129.37083811710679</v>
      </c>
      <c r="D56" s="16">
        <v>1690.23</v>
      </c>
      <c r="E56" s="13">
        <f t="shared" ref="E56" si="51">G56*C56</f>
        <v>9055.9586681974743</v>
      </c>
      <c r="F56" s="26">
        <f t="shared" ref="F56" si="52">G56*D56</f>
        <v>118316.1</v>
      </c>
      <c r="G56" s="37">
        <v>70</v>
      </c>
    </row>
    <row r="57" spans="1:7" ht="15.75" customHeight="1" thickBot="1" x14ac:dyDescent="0.3">
      <c r="A57" s="39" t="s">
        <v>95</v>
      </c>
      <c r="B57" s="40">
        <v>9</v>
      </c>
      <c r="C57" s="40">
        <v>162.5</v>
      </c>
      <c r="D57" s="17">
        <f t="shared" ref="D57" si="53">C57*B57</f>
        <v>1462.5</v>
      </c>
      <c r="E57" s="40">
        <f t="shared" ref="E57" si="54">G57*C57</f>
        <v>13000</v>
      </c>
      <c r="F57" s="41">
        <f t="shared" ref="F57" si="55">G57*D57</f>
        <v>117000</v>
      </c>
      <c r="G57" s="42">
        <v>80</v>
      </c>
    </row>
    <row r="58" spans="1:7" ht="33.75" customHeight="1" thickBot="1" x14ac:dyDescent="0.25">
      <c r="A58" s="32" t="s">
        <v>98</v>
      </c>
      <c r="B58" s="33"/>
      <c r="C58" s="33" t="s">
        <v>26</v>
      </c>
      <c r="D58" s="33" t="s">
        <v>28</v>
      </c>
      <c r="E58" s="33" t="s">
        <v>27</v>
      </c>
      <c r="F58" s="33" t="s">
        <v>12</v>
      </c>
      <c r="G58" s="90" t="s">
        <v>13</v>
      </c>
    </row>
    <row r="59" spans="1:7" ht="32.25" customHeight="1" thickBot="1" x14ac:dyDescent="0.3">
      <c r="A59" s="86" t="s">
        <v>99</v>
      </c>
      <c r="B59" s="87"/>
      <c r="C59" s="87">
        <v>1.25</v>
      </c>
      <c r="D59" s="48">
        <v>6</v>
      </c>
      <c r="E59" s="87">
        <f t="shared" ref="E59" si="56">D59*C59</f>
        <v>7.5</v>
      </c>
      <c r="F59" s="88">
        <f t="shared" ref="F59" si="57">G59*E59/D59</f>
        <v>93.75</v>
      </c>
      <c r="G59" s="79">
        <v>75</v>
      </c>
    </row>
    <row r="60" spans="1:7" ht="15.75" customHeight="1" thickBot="1" x14ac:dyDescent="0.25">
      <c r="B60" s="2"/>
      <c r="C60" s="2"/>
    </row>
    <row r="61" spans="1:7" s="23" customFormat="1" ht="31.5" customHeight="1" thickBot="1" x14ac:dyDescent="0.25">
      <c r="A61" s="34" t="s">
        <v>69</v>
      </c>
      <c r="B61" s="58"/>
      <c r="C61" s="58" t="s">
        <v>26</v>
      </c>
      <c r="D61" s="58" t="s">
        <v>28</v>
      </c>
      <c r="E61" s="58" t="s">
        <v>27</v>
      </c>
      <c r="F61" s="58" t="s">
        <v>12</v>
      </c>
      <c r="G61" s="83" t="s">
        <v>13</v>
      </c>
    </row>
    <row r="62" spans="1:7" ht="18" customHeight="1" x14ac:dyDescent="0.25">
      <c r="A62" s="38" t="s">
        <v>70</v>
      </c>
      <c r="B62" s="11"/>
      <c r="C62" s="11"/>
      <c r="D62" s="11"/>
      <c r="E62" s="12"/>
      <c r="F62" s="43"/>
      <c r="G62" s="44">
        <v>85</v>
      </c>
    </row>
    <row r="63" spans="1:7" ht="18" customHeight="1" thickBot="1" x14ac:dyDescent="0.3">
      <c r="A63" s="39" t="s">
        <v>142</v>
      </c>
      <c r="B63" s="17"/>
      <c r="C63" s="17"/>
      <c r="D63" s="17"/>
      <c r="E63" s="40"/>
      <c r="F63" s="41"/>
      <c r="G63" s="42">
        <v>72</v>
      </c>
    </row>
    <row r="64" spans="1:7" ht="30" customHeight="1" thickBot="1" x14ac:dyDescent="0.25">
      <c r="A64" s="99" t="s">
        <v>88</v>
      </c>
      <c r="B64" s="50"/>
      <c r="C64" s="50" t="s">
        <v>26</v>
      </c>
      <c r="D64" s="50" t="s">
        <v>28</v>
      </c>
      <c r="E64" s="50" t="s">
        <v>27</v>
      </c>
      <c r="F64" s="50" t="s">
        <v>12</v>
      </c>
      <c r="G64" s="100" t="s">
        <v>13</v>
      </c>
    </row>
    <row r="65" spans="1:7" ht="15.75" customHeight="1" x14ac:dyDescent="0.25">
      <c r="A65" s="38" t="s">
        <v>106</v>
      </c>
      <c r="B65" s="11"/>
      <c r="C65" s="11">
        <v>1.36</v>
      </c>
      <c r="D65" s="11">
        <v>5</v>
      </c>
      <c r="E65" s="12">
        <f t="shared" ref="E65" si="58">D65*C65</f>
        <v>6.8000000000000007</v>
      </c>
      <c r="F65" s="43">
        <f t="shared" ref="F65" si="59">G65*C65</f>
        <v>108.80000000000001</v>
      </c>
      <c r="G65" s="44">
        <v>80</v>
      </c>
    </row>
    <row r="66" spans="1:7" ht="15.75" customHeight="1" x14ac:dyDescent="0.25">
      <c r="A66" s="21" t="s">
        <v>138</v>
      </c>
      <c r="B66" s="16"/>
      <c r="C66" s="16">
        <v>1.28</v>
      </c>
      <c r="D66" s="16">
        <v>4</v>
      </c>
      <c r="E66" s="13">
        <f t="shared" ref="E66" si="60">D66*C66</f>
        <v>5.12</v>
      </c>
      <c r="F66" s="26">
        <f t="shared" ref="F66" si="61">G66*C66</f>
        <v>96</v>
      </c>
      <c r="G66" s="37">
        <v>75</v>
      </c>
    </row>
    <row r="67" spans="1:7" ht="15.75" customHeight="1" thickBot="1" x14ac:dyDescent="0.3">
      <c r="A67" s="39" t="s">
        <v>117</v>
      </c>
      <c r="B67" s="17"/>
      <c r="C67" s="17">
        <v>2.04</v>
      </c>
      <c r="D67" s="17">
        <v>6.02</v>
      </c>
      <c r="E67" s="40">
        <f t="shared" ref="E67" si="62">D67*C67</f>
        <v>12.280799999999999</v>
      </c>
      <c r="F67" s="41">
        <f t="shared" ref="F67" si="63">G67*C67</f>
        <v>197.88</v>
      </c>
      <c r="G67" s="42">
        <v>97</v>
      </c>
    </row>
    <row r="68" spans="1:7" ht="15.75" customHeight="1" thickBot="1" x14ac:dyDescent="0.3">
      <c r="A68" s="67"/>
      <c r="B68" s="36"/>
      <c r="C68" s="36"/>
      <c r="D68" s="36"/>
      <c r="E68" s="84"/>
      <c r="F68" s="85"/>
      <c r="G68" s="46"/>
    </row>
    <row r="69" spans="1:7" ht="36.75" customHeight="1" thickBot="1" x14ac:dyDescent="0.25">
      <c r="A69" s="32" t="s">
        <v>10</v>
      </c>
      <c r="B69" s="33"/>
      <c r="C69" s="33" t="s">
        <v>26</v>
      </c>
      <c r="D69" s="33" t="s">
        <v>28</v>
      </c>
      <c r="E69" s="33" t="s">
        <v>27</v>
      </c>
      <c r="F69" s="33" t="s">
        <v>12</v>
      </c>
      <c r="G69" s="73" t="s">
        <v>13</v>
      </c>
    </row>
    <row r="70" spans="1:7" ht="18" customHeight="1" x14ac:dyDescent="0.25">
      <c r="A70" s="74" t="s">
        <v>103</v>
      </c>
      <c r="B70" s="14"/>
      <c r="C70" s="14">
        <v>4.66</v>
      </c>
      <c r="D70" s="14">
        <v>12</v>
      </c>
      <c r="E70" s="15">
        <f t="shared" ref="E70" si="64">D70*C70</f>
        <v>55.92</v>
      </c>
      <c r="F70" s="30">
        <f t="shared" ref="F70" si="65">G70*C70</f>
        <v>349.5</v>
      </c>
      <c r="G70" s="24">
        <v>75</v>
      </c>
    </row>
    <row r="71" spans="1:7" ht="18" customHeight="1" x14ac:dyDescent="0.25">
      <c r="A71" s="74" t="s">
        <v>107</v>
      </c>
      <c r="B71" s="14"/>
      <c r="C71" s="14">
        <v>6.33</v>
      </c>
      <c r="D71" s="14">
        <v>12</v>
      </c>
      <c r="E71" s="15">
        <f t="shared" ref="E71:E72" si="66">D71*C71</f>
        <v>75.960000000000008</v>
      </c>
      <c r="F71" s="30">
        <f t="shared" ref="F71:F72" si="67">G71*C71</f>
        <v>487.41</v>
      </c>
      <c r="G71" s="24">
        <v>77</v>
      </c>
    </row>
    <row r="72" spans="1:7" ht="18" customHeight="1" x14ac:dyDescent="0.25">
      <c r="A72" s="74" t="s">
        <v>108</v>
      </c>
      <c r="B72" s="14"/>
      <c r="C72" s="14">
        <v>7.09</v>
      </c>
      <c r="D72" s="14">
        <v>12</v>
      </c>
      <c r="E72" s="15">
        <f t="shared" si="66"/>
        <v>85.08</v>
      </c>
      <c r="F72" s="30">
        <f t="shared" si="67"/>
        <v>545.92999999999995</v>
      </c>
      <c r="G72" s="24">
        <v>77</v>
      </c>
    </row>
    <row r="73" spans="1:7" ht="18" customHeight="1" x14ac:dyDescent="0.25">
      <c r="A73" s="74" t="s">
        <v>93</v>
      </c>
      <c r="B73" s="14"/>
      <c r="C73" s="14">
        <v>9.11</v>
      </c>
      <c r="D73" s="14">
        <v>12</v>
      </c>
      <c r="E73" s="15">
        <f t="shared" ref="E73:E77" si="68">D73*C73</f>
        <v>109.32</v>
      </c>
      <c r="F73" s="30">
        <f t="shared" ref="F73" si="69">G73*C73</f>
        <v>701.46999999999991</v>
      </c>
      <c r="G73" s="24">
        <v>77</v>
      </c>
    </row>
    <row r="74" spans="1:7" ht="18" customHeight="1" x14ac:dyDescent="0.25">
      <c r="A74" s="22" t="s">
        <v>65</v>
      </c>
      <c r="B74" s="16"/>
      <c r="C74" s="16">
        <v>10.81</v>
      </c>
      <c r="D74" s="16">
        <v>12</v>
      </c>
      <c r="E74" s="15">
        <f t="shared" si="68"/>
        <v>129.72</v>
      </c>
      <c r="F74" s="26">
        <f t="shared" ref="F74:F80" si="70">G74*C74</f>
        <v>832.37</v>
      </c>
      <c r="G74" s="25">
        <v>77</v>
      </c>
    </row>
    <row r="75" spans="1:7" ht="18" customHeight="1" x14ac:dyDescent="0.25">
      <c r="A75" s="22" t="s">
        <v>66</v>
      </c>
      <c r="B75" s="16"/>
      <c r="C75" s="16">
        <v>12.8</v>
      </c>
      <c r="D75" s="16">
        <v>12</v>
      </c>
      <c r="E75" s="15">
        <f t="shared" si="68"/>
        <v>153.60000000000002</v>
      </c>
      <c r="F75" s="26">
        <f t="shared" si="70"/>
        <v>1049.6000000000001</v>
      </c>
      <c r="G75" s="25">
        <v>82</v>
      </c>
    </row>
    <row r="76" spans="1:7" ht="18" customHeight="1" x14ac:dyDescent="0.25">
      <c r="A76" s="22" t="s">
        <v>72</v>
      </c>
      <c r="B76" s="16"/>
      <c r="C76" s="16">
        <v>14.91</v>
      </c>
      <c r="D76" s="16">
        <v>12</v>
      </c>
      <c r="E76" s="15">
        <f t="shared" si="68"/>
        <v>178.92000000000002</v>
      </c>
      <c r="F76" s="26">
        <f>G76*C76</f>
        <v>1162.98</v>
      </c>
      <c r="G76" s="25">
        <v>78</v>
      </c>
    </row>
    <row r="77" spans="1:7" ht="18" customHeight="1" x14ac:dyDescent="0.25">
      <c r="A77" s="22" t="s">
        <v>132</v>
      </c>
      <c r="B77" s="16"/>
      <c r="C77" s="16">
        <v>16.899999999999999</v>
      </c>
      <c r="D77" s="16">
        <v>12</v>
      </c>
      <c r="E77" s="15">
        <f t="shared" si="68"/>
        <v>202.79999999999998</v>
      </c>
      <c r="F77" s="26">
        <f>G77*C77</f>
        <v>1385.8</v>
      </c>
      <c r="G77" s="25">
        <v>82</v>
      </c>
    </row>
    <row r="78" spans="1:7" ht="18" customHeight="1" x14ac:dyDescent="0.25">
      <c r="A78" s="22" t="s">
        <v>146</v>
      </c>
      <c r="B78" s="16"/>
      <c r="C78" s="16">
        <v>19.309999999999999</v>
      </c>
      <c r="D78" s="16">
        <v>12</v>
      </c>
      <c r="E78" s="15">
        <f t="shared" ref="E78" si="71">D78*C78</f>
        <v>231.71999999999997</v>
      </c>
      <c r="F78" s="26">
        <f>G78*C78</f>
        <v>2124.1</v>
      </c>
      <c r="G78" s="25">
        <v>110</v>
      </c>
    </row>
    <row r="79" spans="1:7" ht="18" customHeight="1" x14ac:dyDescent="0.25">
      <c r="A79" s="22" t="s">
        <v>100</v>
      </c>
      <c r="B79" s="16"/>
      <c r="C79" s="16">
        <v>49.35</v>
      </c>
      <c r="D79" s="16">
        <v>12</v>
      </c>
      <c r="E79" s="13">
        <f t="shared" ref="E79:E80" si="72">D79*C79</f>
        <v>592.20000000000005</v>
      </c>
      <c r="F79" s="26">
        <f t="shared" ref="F79" si="73">G79*C79</f>
        <v>4935</v>
      </c>
      <c r="G79" s="25">
        <v>100</v>
      </c>
    </row>
    <row r="80" spans="1:7" ht="18" customHeight="1" thickBot="1" x14ac:dyDescent="0.3">
      <c r="A80" s="22" t="s">
        <v>54</v>
      </c>
      <c r="B80" s="16"/>
      <c r="C80" s="16">
        <v>7.41</v>
      </c>
      <c r="D80" s="16">
        <v>12</v>
      </c>
      <c r="E80" s="13">
        <f t="shared" si="72"/>
        <v>88.92</v>
      </c>
      <c r="F80" s="26">
        <f t="shared" si="70"/>
        <v>518.70000000000005</v>
      </c>
      <c r="G80" s="25">
        <v>70</v>
      </c>
    </row>
    <row r="81" spans="1:7" s="23" customFormat="1" ht="28.5" customHeight="1" thickBot="1" x14ac:dyDescent="0.25">
      <c r="A81" s="34" t="s">
        <v>11</v>
      </c>
      <c r="B81" s="58"/>
      <c r="C81" s="58" t="s">
        <v>26</v>
      </c>
      <c r="D81" s="81" t="s">
        <v>28</v>
      </c>
      <c r="E81" s="34" t="s">
        <v>27</v>
      </c>
      <c r="F81" s="58" t="s">
        <v>12</v>
      </c>
      <c r="G81" s="83" t="s">
        <v>13</v>
      </c>
    </row>
    <row r="82" spans="1:7" ht="18" customHeight="1" x14ac:dyDescent="0.25">
      <c r="A82" s="38" t="s">
        <v>40</v>
      </c>
      <c r="B82" s="11"/>
      <c r="C82" s="11">
        <v>1.52</v>
      </c>
      <c r="D82" s="11">
        <v>6</v>
      </c>
      <c r="E82" s="12">
        <f t="shared" ref="E82" si="74">D82*C82</f>
        <v>9.120000000000001</v>
      </c>
      <c r="F82" s="43">
        <f t="shared" ref="F82" si="75">G82*C82</f>
        <v>121.6</v>
      </c>
      <c r="G82" s="44">
        <v>80</v>
      </c>
    </row>
    <row r="83" spans="1:7" ht="18" customHeight="1" x14ac:dyDescent="0.25">
      <c r="A83" s="21" t="s">
        <v>112</v>
      </c>
      <c r="B83" s="16"/>
      <c r="C83" s="16">
        <v>1.71</v>
      </c>
      <c r="D83" s="16">
        <v>6.02</v>
      </c>
      <c r="E83" s="13">
        <f t="shared" ref="E83:E84" si="76">D83*C83</f>
        <v>10.294199999999998</v>
      </c>
      <c r="F83" s="26">
        <f t="shared" ref="F83:F84" si="77">G83*C83</f>
        <v>119.7</v>
      </c>
      <c r="G83" s="37">
        <v>70</v>
      </c>
    </row>
    <row r="84" spans="1:7" ht="18" customHeight="1" x14ac:dyDescent="0.25">
      <c r="A84" s="21" t="s">
        <v>113</v>
      </c>
      <c r="B84" s="16"/>
      <c r="C84" s="16">
        <v>1.88</v>
      </c>
      <c r="D84" s="16">
        <v>6.02</v>
      </c>
      <c r="E84" s="13">
        <f t="shared" si="76"/>
        <v>11.317599999999999</v>
      </c>
      <c r="F84" s="26">
        <f t="shared" si="77"/>
        <v>131.6</v>
      </c>
      <c r="G84" s="37">
        <v>70</v>
      </c>
    </row>
    <row r="85" spans="1:7" ht="18" customHeight="1" x14ac:dyDescent="0.25">
      <c r="A85" s="21" t="s">
        <v>92</v>
      </c>
      <c r="B85" s="16"/>
      <c r="C85" s="16">
        <v>2.52</v>
      </c>
      <c r="D85" s="16">
        <v>6</v>
      </c>
      <c r="E85" s="13">
        <f t="shared" ref="E85" si="78">D85*C85</f>
        <v>15.120000000000001</v>
      </c>
      <c r="F85" s="26">
        <f t="shared" ref="F85" si="79">G85*C85</f>
        <v>176.4</v>
      </c>
      <c r="G85" s="37">
        <v>70</v>
      </c>
    </row>
    <row r="86" spans="1:7" ht="18" customHeight="1" x14ac:dyDescent="0.25">
      <c r="A86" s="21" t="s">
        <v>43</v>
      </c>
      <c r="B86" s="16"/>
      <c r="C86" s="16">
        <v>3.9</v>
      </c>
      <c r="D86" s="16">
        <v>12</v>
      </c>
      <c r="E86" s="13">
        <f t="shared" ref="E86:E93" si="80">D86*C86</f>
        <v>46.8</v>
      </c>
      <c r="F86" s="26">
        <f t="shared" ref="F86:F93" si="81">G86*C86</f>
        <v>284.7</v>
      </c>
      <c r="G86" s="37">
        <v>73</v>
      </c>
    </row>
    <row r="87" spans="1:7" ht="18" customHeight="1" x14ac:dyDescent="0.25">
      <c r="A87" s="21" t="s">
        <v>131</v>
      </c>
      <c r="B87" s="16"/>
      <c r="C87" s="16">
        <v>5</v>
      </c>
      <c r="D87" s="16">
        <v>12</v>
      </c>
      <c r="E87" s="13">
        <f t="shared" si="80"/>
        <v>60</v>
      </c>
      <c r="F87" s="26">
        <f t="shared" si="81"/>
        <v>325</v>
      </c>
      <c r="G87" s="37">
        <v>65</v>
      </c>
    </row>
    <row r="88" spans="1:7" ht="18" customHeight="1" x14ac:dyDescent="0.25">
      <c r="A88" s="21" t="s">
        <v>168</v>
      </c>
      <c r="B88" s="16"/>
      <c r="C88" s="16">
        <v>5.49</v>
      </c>
      <c r="D88" s="16">
        <v>12</v>
      </c>
      <c r="E88" s="13">
        <f t="shared" si="80"/>
        <v>65.88</v>
      </c>
      <c r="F88" s="26">
        <f t="shared" si="81"/>
        <v>356.85</v>
      </c>
      <c r="G88" s="37">
        <v>65</v>
      </c>
    </row>
    <row r="89" spans="1:7" ht="18" customHeight="1" x14ac:dyDescent="0.25">
      <c r="A89" s="21" t="s">
        <v>96</v>
      </c>
      <c r="B89" s="16"/>
      <c r="C89" s="16">
        <v>5.85</v>
      </c>
      <c r="D89" s="16">
        <v>12</v>
      </c>
      <c r="E89" s="13">
        <f t="shared" si="80"/>
        <v>70.199999999999989</v>
      </c>
      <c r="F89" s="26">
        <f t="shared" si="81"/>
        <v>456.29999999999995</v>
      </c>
      <c r="G89" s="37">
        <v>78</v>
      </c>
    </row>
    <row r="90" spans="1:7" ht="18" customHeight="1" x14ac:dyDescent="0.25">
      <c r="A90" s="21" t="s">
        <v>169</v>
      </c>
      <c r="B90" s="16"/>
      <c r="C90" s="16">
        <v>6.91</v>
      </c>
      <c r="D90" s="16">
        <v>12</v>
      </c>
      <c r="E90" s="13">
        <f t="shared" si="80"/>
        <v>82.92</v>
      </c>
      <c r="F90" s="26">
        <f t="shared" si="81"/>
        <v>538.98</v>
      </c>
      <c r="G90" s="37">
        <v>78</v>
      </c>
    </row>
    <row r="91" spans="1:7" ht="18" customHeight="1" x14ac:dyDescent="0.25">
      <c r="A91" s="21" t="s">
        <v>170</v>
      </c>
      <c r="B91" s="16"/>
      <c r="C91" s="16">
        <v>9.09</v>
      </c>
      <c r="D91" s="16">
        <v>12</v>
      </c>
      <c r="E91" s="13">
        <f t="shared" si="80"/>
        <v>109.08</v>
      </c>
      <c r="F91" s="26">
        <f t="shared" si="81"/>
        <v>681.75</v>
      </c>
      <c r="G91" s="37">
        <v>75</v>
      </c>
    </row>
    <row r="92" spans="1:7" ht="18" customHeight="1" x14ac:dyDescent="0.25">
      <c r="A92" s="21" t="s">
        <v>171</v>
      </c>
      <c r="B92" s="16"/>
      <c r="C92" s="16">
        <v>10.49</v>
      </c>
      <c r="D92" s="16">
        <v>12</v>
      </c>
      <c r="E92" s="13">
        <f t="shared" si="80"/>
        <v>125.88</v>
      </c>
      <c r="F92" s="26">
        <f t="shared" si="81"/>
        <v>818.22</v>
      </c>
      <c r="G92" s="37">
        <v>78</v>
      </c>
    </row>
    <row r="93" spans="1:7" ht="18" customHeight="1" x14ac:dyDescent="0.25">
      <c r="A93" s="21" t="s">
        <v>172</v>
      </c>
      <c r="B93" s="16"/>
      <c r="C93" s="16">
        <v>10.75</v>
      </c>
      <c r="D93" s="16">
        <v>12</v>
      </c>
      <c r="E93" s="13">
        <f t="shared" si="80"/>
        <v>129</v>
      </c>
      <c r="F93" s="26">
        <f t="shared" si="81"/>
        <v>838.5</v>
      </c>
      <c r="G93" s="37">
        <v>78</v>
      </c>
    </row>
    <row r="94" spans="1:7" ht="18" customHeight="1" x14ac:dyDescent="0.25">
      <c r="A94" s="21" t="s">
        <v>174</v>
      </c>
      <c r="B94" s="16"/>
      <c r="C94" s="16">
        <v>11.18</v>
      </c>
      <c r="D94" s="16">
        <v>12</v>
      </c>
      <c r="E94" s="13">
        <f t="shared" ref="E94:E96" si="82">D94*C94</f>
        <v>134.16</v>
      </c>
      <c r="F94" s="26">
        <f t="shared" ref="F94:F96" si="83">G94*C94</f>
        <v>894.4</v>
      </c>
      <c r="G94" s="37">
        <v>80</v>
      </c>
    </row>
    <row r="95" spans="1:7" ht="18" customHeight="1" x14ac:dyDescent="0.25">
      <c r="A95" s="21" t="s">
        <v>173</v>
      </c>
      <c r="B95" s="16"/>
      <c r="C95" s="16">
        <v>12.16</v>
      </c>
      <c r="D95" s="16">
        <v>12</v>
      </c>
      <c r="E95" s="13">
        <f t="shared" si="82"/>
        <v>145.92000000000002</v>
      </c>
      <c r="F95" s="26">
        <f t="shared" si="83"/>
        <v>972.8</v>
      </c>
      <c r="G95" s="37">
        <v>80</v>
      </c>
    </row>
    <row r="96" spans="1:7" ht="18" customHeight="1" x14ac:dyDescent="0.25">
      <c r="A96" s="21" t="s">
        <v>175</v>
      </c>
      <c r="B96" s="16"/>
      <c r="C96" s="16">
        <v>14.61</v>
      </c>
      <c r="D96" s="16">
        <v>12</v>
      </c>
      <c r="E96" s="13">
        <f t="shared" si="82"/>
        <v>175.32</v>
      </c>
      <c r="F96" s="26">
        <f t="shared" si="83"/>
        <v>1139.58</v>
      </c>
      <c r="G96" s="37">
        <v>78</v>
      </c>
    </row>
    <row r="97" spans="1:7" ht="18" customHeight="1" x14ac:dyDescent="0.25">
      <c r="A97" s="68" t="s">
        <v>111</v>
      </c>
      <c r="B97" s="69"/>
      <c r="C97" s="69">
        <v>16.07</v>
      </c>
      <c r="D97" s="69">
        <v>12</v>
      </c>
      <c r="E97" s="70">
        <f t="shared" ref="E97" si="84">D97*C97</f>
        <v>192.84</v>
      </c>
      <c r="F97" s="71">
        <f t="shared" ref="F97" si="85">G97*C97</f>
        <v>1253.46</v>
      </c>
      <c r="G97" s="94">
        <v>78</v>
      </c>
    </row>
    <row r="98" spans="1:7" ht="18" customHeight="1" thickBot="1" x14ac:dyDescent="0.3">
      <c r="A98" s="68" t="s">
        <v>125</v>
      </c>
      <c r="B98" s="69"/>
      <c r="C98" s="69">
        <v>19.36</v>
      </c>
      <c r="D98" s="69">
        <v>12</v>
      </c>
      <c r="E98" s="70">
        <f t="shared" ref="E98" si="86">D98*C98</f>
        <v>232.32</v>
      </c>
      <c r="F98" s="71">
        <f t="shared" ref="F98" si="87">G98*C98</f>
        <v>1510.08</v>
      </c>
      <c r="G98" s="94">
        <v>78</v>
      </c>
    </row>
    <row r="99" spans="1:7" s="23" customFormat="1" ht="28.5" customHeight="1" thickBot="1" x14ac:dyDescent="0.25">
      <c r="A99" s="34" t="s">
        <v>139</v>
      </c>
      <c r="B99" s="58"/>
      <c r="C99" s="58" t="s">
        <v>26</v>
      </c>
      <c r="D99" s="81" t="s">
        <v>28</v>
      </c>
      <c r="E99" s="34" t="s">
        <v>27</v>
      </c>
      <c r="F99" s="58" t="s">
        <v>12</v>
      </c>
      <c r="G99" s="83" t="s">
        <v>13</v>
      </c>
    </row>
    <row r="100" spans="1:7" ht="18" customHeight="1" x14ac:dyDescent="0.25">
      <c r="A100" s="38" t="s">
        <v>140</v>
      </c>
      <c r="B100" s="11"/>
      <c r="C100" s="11">
        <v>4.3600000000000003</v>
      </c>
      <c r="D100" s="11">
        <v>12</v>
      </c>
      <c r="E100" s="12">
        <f t="shared" ref="E100:E101" si="88">D100*C100</f>
        <v>52.320000000000007</v>
      </c>
      <c r="F100" s="43">
        <f>G100*C100</f>
        <v>296.48</v>
      </c>
      <c r="G100" s="44">
        <v>68</v>
      </c>
    </row>
    <row r="101" spans="1:7" ht="18" customHeight="1" x14ac:dyDescent="0.25">
      <c r="A101" s="21" t="s">
        <v>141</v>
      </c>
      <c r="B101" s="16"/>
      <c r="C101" s="16">
        <v>9.67</v>
      </c>
      <c r="D101" s="16">
        <v>12</v>
      </c>
      <c r="E101" s="13">
        <f t="shared" si="88"/>
        <v>116.03999999999999</v>
      </c>
      <c r="F101" s="26">
        <f>G101*C101</f>
        <v>657.56</v>
      </c>
      <c r="G101" s="37">
        <v>68</v>
      </c>
    </row>
    <row r="102" spans="1:7" ht="18" customHeight="1" x14ac:dyDescent="0.25">
      <c r="A102" s="21" t="s">
        <v>143</v>
      </c>
      <c r="B102" s="16"/>
      <c r="C102" s="16">
        <v>6.31</v>
      </c>
      <c r="D102" s="16">
        <v>6.02</v>
      </c>
      <c r="E102" s="13">
        <f t="shared" ref="E102" si="89">D102*C102</f>
        <v>37.986199999999997</v>
      </c>
      <c r="F102" s="26">
        <f>G102*C102</f>
        <v>429.08</v>
      </c>
      <c r="G102" s="37">
        <v>68</v>
      </c>
    </row>
    <row r="103" spans="1:7" ht="18" customHeight="1" thickBot="1" x14ac:dyDescent="0.3">
      <c r="A103" s="39" t="s">
        <v>177</v>
      </c>
      <c r="B103" s="17"/>
      <c r="C103" s="17">
        <v>48.5</v>
      </c>
      <c r="D103" s="17">
        <v>12</v>
      </c>
      <c r="E103" s="40">
        <f t="shared" ref="E103" si="90">D103*C103</f>
        <v>582</v>
      </c>
      <c r="F103" s="41">
        <f>G103*C103</f>
        <v>3637.5</v>
      </c>
      <c r="G103" s="42">
        <v>75</v>
      </c>
    </row>
    <row r="104" spans="1:7" s="113" customFormat="1" ht="24.75" customHeight="1" x14ac:dyDescent="0.2">
      <c r="A104" s="134" t="s">
        <v>37</v>
      </c>
      <c r="B104" s="135"/>
      <c r="C104" s="135"/>
      <c r="D104" s="135"/>
      <c r="E104" s="135"/>
      <c r="F104" s="135"/>
      <c r="G104" s="136"/>
    </row>
    <row r="105" spans="1:7" s="23" customFormat="1" ht="30.75" customHeight="1" thickBot="1" x14ac:dyDescent="0.25">
      <c r="A105" s="110"/>
      <c r="B105" s="111"/>
      <c r="C105" s="111" t="s">
        <v>26</v>
      </c>
      <c r="D105" s="111" t="s">
        <v>28</v>
      </c>
      <c r="E105" s="111" t="s">
        <v>27</v>
      </c>
      <c r="F105" s="111" t="s">
        <v>12</v>
      </c>
      <c r="G105" s="112" t="s">
        <v>13</v>
      </c>
    </row>
    <row r="106" spans="1:7" ht="18" customHeight="1" thickBot="1" x14ac:dyDescent="0.3">
      <c r="A106" s="68" t="s">
        <v>25</v>
      </c>
      <c r="B106" s="69"/>
      <c r="C106" s="69">
        <v>1</v>
      </c>
      <c r="D106" s="69">
        <v>1</v>
      </c>
      <c r="E106" s="70">
        <f t="shared" ref="E106" si="91">D106*C106</f>
        <v>1</v>
      </c>
      <c r="F106" s="71">
        <f>G106*C106</f>
        <v>55</v>
      </c>
      <c r="G106" s="72">
        <v>55</v>
      </c>
    </row>
    <row r="107" spans="1:7" s="23" customFormat="1" ht="28.5" customHeight="1" thickBot="1" x14ac:dyDescent="0.25">
      <c r="A107" s="89" t="s">
        <v>36</v>
      </c>
      <c r="B107" s="33"/>
      <c r="C107" s="33" t="s">
        <v>26</v>
      </c>
      <c r="D107" s="33" t="s">
        <v>28</v>
      </c>
      <c r="E107" s="33" t="s">
        <v>27</v>
      </c>
      <c r="F107" s="33" t="s">
        <v>12</v>
      </c>
      <c r="G107" s="90" t="s">
        <v>13</v>
      </c>
    </row>
    <row r="108" spans="1:7" ht="18" customHeight="1" x14ac:dyDescent="0.25">
      <c r="A108" s="21" t="s">
        <v>87</v>
      </c>
      <c r="B108" s="16"/>
      <c r="C108" s="16">
        <v>55.26</v>
      </c>
      <c r="D108" s="16">
        <v>12</v>
      </c>
      <c r="E108" s="13">
        <f t="shared" ref="E108" si="92">D108*C108</f>
        <v>663.12</v>
      </c>
      <c r="F108" s="26">
        <f t="shared" ref="F108" si="93">G108*C108</f>
        <v>4144.5</v>
      </c>
      <c r="G108" s="37">
        <v>75</v>
      </c>
    </row>
    <row r="109" spans="1:7" ht="18" customHeight="1" x14ac:dyDescent="0.25">
      <c r="A109" s="21" t="s">
        <v>179</v>
      </c>
      <c r="B109" s="16"/>
      <c r="C109" s="16">
        <v>32.64</v>
      </c>
      <c r="D109" s="16">
        <v>12</v>
      </c>
      <c r="E109" s="13">
        <f>D109*C109</f>
        <v>391.68</v>
      </c>
      <c r="F109" s="26">
        <f>G109*C109</f>
        <v>2872.32</v>
      </c>
      <c r="G109" s="37">
        <v>88</v>
      </c>
    </row>
    <row r="110" spans="1:7" s="23" customFormat="1" ht="17.25" customHeight="1" x14ac:dyDescent="0.25">
      <c r="A110" s="67"/>
      <c r="B110" s="36"/>
      <c r="C110" s="36"/>
      <c r="D110" s="36"/>
      <c r="E110" s="84"/>
      <c r="F110" s="85"/>
      <c r="G110" s="46"/>
    </row>
    <row r="111" spans="1:7" s="23" customFormat="1" ht="17.25" customHeight="1" thickBot="1" x14ac:dyDescent="0.3">
      <c r="A111" s="67"/>
      <c r="B111" s="36"/>
      <c r="C111" s="36"/>
      <c r="D111" s="36"/>
      <c r="E111" s="84"/>
      <c r="F111" s="85"/>
      <c r="G111" s="46"/>
    </row>
    <row r="112" spans="1:7" ht="24.75" customHeight="1" thickBot="1" x14ac:dyDescent="0.25">
      <c r="A112" s="137" t="s">
        <v>53</v>
      </c>
      <c r="B112" s="138"/>
      <c r="C112" s="138"/>
      <c r="D112" s="138"/>
      <c r="E112" s="138"/>
      <c r="F112" s="138"/>
      <c r="G112" s="139"/>
    </row>
    <row r="113" spans="1:7" ht="26.25" customHeight="1" thickBot="1" x14ac:dyDescent="0.25">
      <c r="A113" s="49" t="s">
        <v>20</v>
      </c>
      <c r="B113" s="50"/>
      <c r="C113" s="50" t="s">
        <v>26</v>
      </c>
      <c r="D113" s="50" t="s">
        <v>28</v>
      </c>
      <c r="E113" s="50" t="s">
        <v>27</v>
      </c>
      <c r="F113" s="50" t="s">
        <v>12</v>
      </c>
      <c r="G113" s="49" t="s">
        <v>13</v>
      </c>
    </row>
    <row r="114" spans="1:7" ht="18" customHeight="1" x14ac:dyDescent="0.25">
      <c r="A114" s="38" t="s">
        <v>35</v>
      </c>
      <c r="B114" s="11"/>
      <c r="C114" s="11">
        <v>1</v>
      </c>
      <c r="D114" s="11">
        <v>1</v>
      </c>
      <c r="E114" s="12">
        <f t="shared" ref="E114" si="94">D114*C114</f>
        <v>1</v>
      </c>
      <c r="F114" s="43">
        <f>G114*C114</f>
        <v>50</v>
      </c>
      <c r="G114" s="44">
        <v>50</v>
      </c>
    </row>
    <row r="115" spans="1:7" ht="18" customHeight="1" x14ac:dyDescent="0.25">
      <c r="A115" s="21" t="s">
        <v>71</v>
      </c>
      <c r="B115" s="16"/>
      <c r="C115" s="16">
        <v>8</v>
      </c>
      <c r="D115" s="16">
        <v>1</v>
      </c>
      <c r="E115" s="13">
        <v>8</v>
      </c>
      <c r="F115" s="26">
        <f>G115*E115</f>
        <v>352</v>
      </c>
      <c r="G115" s="37">
        <v>44</v>
      </c>
    </row>
    <row r="116" spans="1:7" ht="18" customHeight="1" x14ac:dyDescent="0.25">
      <c r="A116" s="21" t="s">
        <v>41</v>
      </c>
      <c r="B116" s="16"/>
      <c r="C116" s="16">
        <v>10</v>
      </c>
      <c r="D116" s="16">
        <v>1</v>
      </c>
      <c r="E116" s="13">
        <f t="shared" ref="E116" si="95">D116*C116</f>
        <v>10</v>
      </c>
      <c r="F116" s="26">
        <f>G116*C116</f>
        <v>400</v>
      </c>
      <c r="G116" s="37">
        <v>40</v>
      </c>
    </row>
    <row r="117" spans="1:7" s="23" customFormat="1" ht="17.25" customHeight="1" x14ac:dyDescent="0.25">
      <c r="A117" s="67"/>
      <c r="B117" s="36"/>
      <c r="C117" s="36"/>
      <c r="D117" s="36"/>
      <c r="E117" s="84"/>
      <c r="F117" s="85"/>
      <c r="G117" s="46"/>
    </row>
    <row r="119" spans="1:7" ht="19.5" customHeight="1" thickBot="1" x14ac:dyDescent="0.3">
      <c r="A119" s="67"/>
      <c r="B119" s="80"/>
      <c r="C119" s="80"/>
      <c r="D119" s="80"/>
      <c r="E119" s="80"/>
      <c r="F119" s="80"/>
      <c r="G119" s="46"/>
    </row>
    <row r="120" spans="1:7" ht="32.25" customHeight="1" thickBot="1" x14ac:dyDescent="0.45">
      <c r="A120" s="121" t="s">
        <v>89</v>
      </c>
      <c r="B120" s="122"/>
      <c r="C120" s="122"/>
      <c r="D120" s="122"/>
      <c r="E120" s="122"/>
      <c r="F120" s="122"/>
      <c r="G120" s="123"/>
    </row>
    <row r="121" spans="1:7" ht="36.75" customHeight="1" thickBot="1" x14ac:dyDescent="0.25">
      <c r="A121" s="18" t="s">
        <v>16</v>
      </c>
      <c r="B121" s="8" t="s">
        <v>17</v>
      </c>
      <c r="C121" s="9" t="s">
        <v>18</v>
      </c>
      <c r="D121" s="10" t="s">
        <v>49</v>
      </c>
      <c r="E121" s="9" t="s">
        <v>23</v>
      </c>
      <c r="F121" s="8" t="s">
        <v>64</v>
      </c>
      <c r="G121" s="32" t="s">
        <v>52</v>
      </c>
    </row>
    <row r="122" spans="1:7" ht="36.75" customHeight="1" thickBot="1" x14ac:dyDescent="0.3">
      <c r="A122" s="51" t="s">
        <v>30</v>
      </c>
      <c r="B122" s="52" t="s">
        <v>19</v>
      </c>
      <c r="C122" s="52">
        <v>1.6</v>
      </c>
      <c r="D122" s="52">
        <v>1.5</v>
      </c>
      <c r="E122" s="48">
        <f>G122/10</f>
        <v>115</v>
      </c>
      <c r="F122" s="55">
        <v>10</v>
      </c>
      <c r="G122" s="53">
        <v>1150</v>
      </c>
    </row>
    <row r="123" spans="1:7" ht="36.75" customHeight="1" thickBot="1" x14ac:dyDescent="0.3">
      <c r="A123" s="51" t="s">
        <v>30</v>
      </c>
      <c r="B123" s="52" t="s">
        <v>19</v>
      </c>
      <c r="C123" s="52">
        <v>1.6</v>
      </c>
      <c r="D123" s="52">
        <v>1.8</v>
      </c>
      <c r="E123" s="48">
        <f>G123/10</f>
        <v>150</v>
      </c>
      <c r="F123" s="55">
        <v>10</v>
      </c>
      <c r="G123" s="53">
        <v>1500</v>
      </c>
    </row>
    <row r="124" spans="1:7" ht="36.75" customHeight="1" thickBot="1" x14ac:dyDescent="0.3">
      <c r="A124" s="95"/>
      <c r="B124" s="96"/>
      <c r="C124" s="96"/>
      <c r="D124" s="96"/>
      <c r="E124" s="36"/>
      <c r="F124" s="97"/>
      <c r="G124" s="98"/>
    </row>
    <row r="125" spans="1:7" ht="32.25" customHeight="1" thickBot="1" x14ac:dyDescent="0.45">
      <c r="A125" s="121" t="s">
        <v>135</v>
      </c>
      <c r="B125" s="122"/>
      <c r="C125" s="122"/>
      <c r="D125" s="122"/>
      <c r="E125" s="122"/>
      <c r="F125" s="122"/>
      <c r="G125" s="123"/>
    </row>
    <row r="126" spans="1:7" ht="36.75" customHeight="1" thickBot="1" x14ac:dyDescent="0.3">
      <c r="A126" s="51" t="s">
        <v>136</v>
      </c>
      <c r="B126" s="52" t="s">
        <v>137</v>
      </c>
      <c r="C126" s="52">
        <v>1.8</v>
      </c>
      <c r="D126" s="52">
        <v>1.8</v>
      </c>
      <c r="E126" s="48">
        <f>G126/F126</f>
        <v>200</v>
      </c>
      <c r="F126" s="55">
        <v>15</v>
      </c>
      <c r="G126" s="53">
        <v>3000</v>
      </c>
    </row>
    <row r="127" spans="1:7" ht="18" customHeight="1" thickBot="1" x14ac:dyDescent="0.25"/>
    <row r="128" spans="1:7" ht="18" customHeight="1" thickBot="1" x14ac:dyDescent="0.35">
      <c r="A128" s="130" t="s">
        <v>90</v>
      </c>
      <c r="B128" s="131"/>
      <c r="C128" s="131"/>
      <c r="D128" s="131"/>
      <c r="E128" s="131"/>
      <c r="F128" s="131"/>
      <c r="G128" s="131"/>
    </row>
    <row r="129" spans="1:7" ht="30.75" customHeight="1" thickBot="1" x14ac:dyDescent="0.25">
      <c r="A129" s="27" t="s">
        <v>16</v>
      </c>
      <c r="B129" s="28" t="s">
        <v>17</v>
      </c>
      <c r="C129" s="29" t="s">
        <v>18</v>
      </c>
      <c r="D129" s="54" t="s">
        <v>49</v>
      </c>
      <c r="E129" s="29" t="s">
        <v>23</v>
      </c>
      <c r="F129" s="28" t="s">
        <v>64</v>
      </c>
      <c r="G129" s="34" t="s">
        <v>52</v>
      </c>
    </row>
    <row r="130" spans="1:7" ht="18" customHeight="1" x14ac:dyDescent="0.25">
      <c r="A130" s="76" t="s">
        <v>22</v>
      </c>
      <c r="B130" s="77" t="s">
        <v>21</v>
      </c>
      <c r="C130" s="77">
        <v>1.6</v>
      </c>
      <c r="D130" s="11">
        <v>0.3</v>
      </c>
      <c r="E130" s="11"/>
      <c r="F130" s="56">
        <v>50</v>
      </c>
      <c r="G130" s="44">
        <v>900</v>
      </c>
    </row>
    <row r="131" spans="1:7" ht="18" customHeight="1" thickBot="1" x14ac:dyDescent="0.3">
      <c r="A131" s="78" t="s">
        <v>22</v>
      </c>
      <c r="B131" s="45" t="s">
        <v>21</v>
      </c>
      <c r="C131" s="45">
        <v>1.6</v>
      </c>
      <c r="D131" s="17">
        <v>0.35</v>
      </c>
      <c r="E131" s="17"/>
      <c r="F131" s="57">
        <v>50</v>
      </c>
      <c r="G131" s="42">
        <v>1100</v>
      </c>
    </row>
    <row r="132" spans="1:7" ht="18" customHeight="1" thickBot="1" x14ac:dyDescent="0.3">
      <c r="A132" s="60"/>
      <c r="B132" s="61"/>
      <c r="C132" s="62"/>
      <c r="D132" s="36"/>
      <c r="E132" s="36"/>
      <c r="F132" s="63"/>
      <c r="G132" s="64"/>
    </row>
    <row r="133" spans="1:7" ht="18" customHeight="1" thickBot="1" x14ac:dyDescent="0.45">
      <c r="A133" s="124" t="s">
        <v>91</v>
      </c>
      <c r="B133" s="125"/>
      <c r="C133" s="125"/>
      <c r="D133" s="125"/>
      <c r="E133" s="125"/>
      <c r="F133" s="125"/>
      <c r="G133" s="126"/>
    </row>
    <row r="134" spans="1:7" ht="31.5" customHeight="1" thickBot="1" x14ac:dyDescent="0.25">
      <c r="A134" s="145" t="s">
        <v>16</v>
      </c>
      <c r="B134" s="146"/>
      <c r="C134" s="146"/>
      <c r="D134" s="146"/>
      <c r="E134" s="146"/>
      <c r="F134" s="147"/>
      <c r="G134" s="32" t="s">
        <v>51</v>
      </c>
    </row>
    <row r="135" spans="1:7" ht="22.5" customHeight="1" thickBot="1" x14ac:dyDescent="0.25">
      <c r="A135" s="143" t="s">
        <v>85</v>
      </c>
      <c r="B135" s="144"/>
      <c r="C135" s="144"/>
      <c r="D135" s="144"/>
      <c r="E135" s="144"/>
      <c r="F135" s="144"/>
      <c r="G135" s="75"/>
    </row>
    <row r="136" spans="1:7" ht="18" customHeight="1" x14ac:dyDescent="0.25">
      <c r="A136" s="115" t="s">
        <v>73</v>
      </c>
      <c r="B136" s="116"/>
      <c r="C136" s="116"/>
      <c r="D136" s="116"/>
      <c r="E136" s="116"/>
      <c r="F136" s="117"/>
      <c r="G136" s="66">
        <v>50</v>
      </c>
    </row>
    <row r="137" spans="1:7" ht="18" customHeight="1" x14ac:dyDescent="0.25">
      <c r="A137" s="115" t="s">
        <v>74</v>
      </c>
      <c r="B137" s="116"/>
      <c r="C137" s="116"/>
      <c r="D137" s="116"/>
      <c r="E137" s="116"/>
      <c r="F137" s="117"/>
      <c r="G137" s="37">
        <v>96</v>
      </c>
    </row>
    <row r="138" spans="1:7" ht="18" customHeight="1" x14ac:dyDescent="0.25">
      <c r="A138" s="115" t="s">
        <v>75</v>
      </c>
      <c r="B138" s="116"/>
      <c r="C138" s="116"/>
      <c r="D138" s="116"/>
      <c r="E138" s="116"/>
      <c r="F138" s="117"/>
      <c r="G138" s="37">
        <v>150</v>
      </c>
    </row>
    <row r="139" spans="1:7" ht="18" customHeight="1" x14ac:dyDescent="0.25">
      <c r="A139" s="115" t="s">
        <v>76</v>
      </c>
      <c r="B139" s="116"/>
      <c r="C139" s="116"/>
      <c r="D139" s="116"/>
      <c r="E139" s="116"/>
      <c r="F139" s="117"/>
      <c r="G139" s="37">
        <v>120</v>
      </c>
    </row>
    <row r="140" spans="1:7" ht="18" customHeight="1" x14ac:dyDescent="0.25">
      <c r="A140" s="115" t="s">
        <v>77</v>
      </c>
      <c r="B140" s="116"/>
      <c r="C140" s="116"/>
      <c r="D140" s="116"/>
      <c r="E140" s="116"/>
      <c r="F140" s="117"/>
      <c r="G140" s="37">
        <v>190</v>
      </c>
    </row>
    <row r="141" spans="1:7" ht="18" customHeight="1" thickBot="1" x14ac:dyDescent="0.3">
      <c r="A141" s="115" t="s">
        <v>78</v>
      </c>
      <c r="B141" s="116"/>
      <c r="C141" s="116"/>
      <c r="D141" s="116"/>
      <c r="E141" s="116"/>
      <c r="F141" s="117"/>
      <c r="G141" s="37">
        <v>190</v>
      </c>
    </row>
    <row r="142" spans="1:7" ht="21.75" customHeight="1" thickBot="1" x14ac:dyDescent="0.25">
      <c r="A142" s="143" t="s">
        <v>86</v>
      </c>
      <c r="B142" s="144"/>
      <c r="C142" s="144"/>
      <c r="D142" s="144"/>
      <c r="E142" s="144"/>
      <c r="F142" s="144"/>
      <c r="G142" s="75"/>
    </row>
    <row r="143" spans="1:7" ht="18" customHeight="1" x14ac:dyDescent="0.25">
      <c r="A143" s="127" t="s">
        <v>79</v>
      </c>
      <c r="B143" s="128"/>
      <c r="C143" s="128"/>
      <c r="D143" s="128"/>
      <c r="E143" s="128"/>
      <c r="F143" s="129"/>
      <c r="G143" s="44">
        <v>50</v>
      </c>
    </row>
    <row r="144" spans="1:7" ht="18" customHeight="1" x14ac:dyDescent="0.25">
      <c r="A144" s="115" t="s">
        <v>80</v>
      </c>
      <c r="B144" s="116"/>
      <c r="C144" s="116"/>
      <c r="D144" s="116"/>
      <c r="E144" s="116"/>
      <c r="F144" s="117"/>
      <c r="G144" s="37">
        <v>50</v>
      </c>
    </row>
    <row r="145" spans="1:7" ht="18" customHeight="1" x14ac:dyDescent="0.25">
      <c r="A145" s="91" t="s">
        <v>81</v>
      </c>
      <c r="B145" s="92"/>
      <c r="C145" s="92"/>
      <c r="D145" s="92"/>
      <c r="E145" s="92"/>
      <c r="F145" s="93"/>
      <c r="G145" s="37">
        <v>97</v>
      </c>
    </row>
    <row r="146" spans="1:7" ht="18" customHeight="1" x14ac:dyDescent="0.25">
      <c r="A146" s="115" t="s">
        <v>82</v>
      </c>
      <c r="B146" s="116"/>
      <c r="C146" s="116"/>
      <c r="D146" s="116"/>
      <c r="E146" s="116"/>
      <c r="F146" s="117"/>
      <c r="G146" s="37">
        <v>143</v>
      </c>
    </row>
    <row r="147" spans="1:7" ht="18" customHeight="1" x14ac:dyDescent="0.25">
      <c r="A147" s="115" t="s">
        <v>83</v>
      </c>
      <c r="B147" s="116"/>
      <c r="C147" s="116"/>
      <c r="D147" s="116"/>
      <c r="E147" s="116"/>
      <c r="F147" s="117"/>
      <c r="G147" s="37">
        <v>200</v>
      </c>
    </row>
    <row r="148" spans="1:7" ht="18" customHeight="1" thickBot="1" x14ac:dyDescent="0.3">
      <c r="A148" s="140" t="s">
        <v>84</v>
      </c>
      <c r="B148" s="141"/>
      <c r="C148" s="141"/>
      <c r="D148" s="141"/>
      <c r="E148" s="141"/>
      <c r="F148" s="142"/>
      <c r="G148" s="42">
        <v>595</v>
      </c>
    </row>
    <row r="149" spans="1:7" ht="18" customHeight="1" thickBot="1" x14ac:dyDescent="0.45">
      <c r="A149" s="124" t="s">
        <v>114</v>
      </c>
      <c r="B149" s="125"/>
      <c r="C149" s="125"/>
      <c r="D149" s="125"/>
      <c r="E149" s="125"/>
      <c r="F149" s="125"/>
      <c r="G149" s="126"/>
    </row>
    <row r="150" spans="1:7" ht="18" customHeight="1" x14ac:dyDescent="0.25">
      <c r="A150" s="115" t="s">
        <v>115</v>
      </c>
      <c r="B150" s="116"/>
      <c r="C150" s="116"/>
      <c r="D150" s="116"/>
      <c r="E150" s="116"/>
      <c r="F150" s="117"/>
      <c r="G150" s="37">
        <v>690</v>
      </c>
    </row>
    <row r="151" spans="1:7" ht="18" customHeight="1" x14ac:dyDescent="0.25">
      <c r="A151" s="115" t="s">
        <v>116</v>
      </c>
      <c r="B151" s="116"/>
      <c r="C151" s="116"/>
      <c r="D151" s="116"/>
      <c r="E151" s="116"/>
      <c r="F151" s="117"/>
      <c r="G151" s="37">
        <v>500</v>
      </c>
    </row>
    <row r="152" spans="1:7" ht="24" customHeight="1" x14ac:dyDescent="0.2">
      <c r="B152" s="2"/>
      <c r="C152" s="2"/>
    </row>
    <row r="153" spans="1:7" ht="30" customHeight="1" x14ac:dyDescent="0.2">
      <c r="B153" s="2"/>
      <c r="C153" s="2"/>
    </row>
    <row r="154" spans="1:7" ht="18" customHeight="1" x14ac:dyDescent="0.2">
      <c r="B154" s="2"/>
      <c r="C154" s="2"/>
    </row>
    <row r="155" spans="1:7" ht="18" customHeight="1" x14ac:dyDescent="0.2">
      <c r="B155" s="2"/>
      <c r="C155" s="2"/>
    </row>
    <row r="156" spans="1:7" ht="18" customHeight="1" x14ac:dyDescent="0.2">
      <c r="B156" s="2"/>
      <c r="C156" s="2"/>
    </row>
    <row r="157" spans="1:7" ht="18" customHeight="1" x14ac:dyDescent="0.2">
      <c r="B157" s="2"/>
      <c r="C157" s="2"/>
    </row>
    <row r="158" spans="1:7" ht="18" customHeight="1" x14ac:dyDescent="0.2">
      <c r="B158" s="2"/>
      <c r="C158" s="2"/>
    </row>
    <row r="159" spans="1:7" ht="18" customHeight="1" x14ac:dyDescent="0.2">
      <c r="B159" s="2"/>
      <c r="C159" s="2"/>
    </row>
    <row r="160" spans="1:7" ht="18" customHeight="1" x14ac:dyDescent="0.2">
      <c r="B160" s="2"/>
      <c r="C160" s="2"/>
    </row>
    <row r="161" s="2" customFormat="1" ht="18" customHeight="1" x14ac:dyDescent="0.2"/>
    <row r="162" s="2" customFormat="1" ht="18" customHeight="1" x14ac:dyDescent="0.2"/>
    <row r="163" s="2" customFormat="1" ht="18" customHeight="1" x14ac:dyDescent="0.2"/>
    <row r="164" s="2" customFormat="1" ht="18" customHeight="1" x14ac:dyDescent="0.2"/>
    <row r="165" s="2" customFormat="1" ht="18" customHeight="1" x14ac:dyDescent="0.2"/>
    <row r="166" s="2" customFormat="1" ht="18" customHeight="1" x14ac:dyDescent="0.2"/>
    <row r="167" s="2" customFormat="1" ht="18" customHeight="1" x14ac:dyDescent="0.2"/>
    <row r="168" s="2" customFormat="1" ht="18" customHeight="1" x14ac:dyDescent="0.2"/>
    <row r="169" s="2" customFormat="1" ht="18" customHeight="1" x14ac:dyDescent="0.2"/>
    <row r="170" s="2" customFormat="1" ht="18" customHeight="1" x14ac:dyDescent="0.2"/>
    <row r="171" s="2" customFormat="1" ht="18" customHeight="1" x14ac:dyDescent="0.2"/>
    <row r="172" s="2" customFormat="1" ht="18" customHeight="1" x14ac:dyDescent="0.2"/>
  </sheetData>
  <sheetProtection selectLockedCells="1" selectUnlockedCells="1"/>
  <customSheetViews>
    <customSheetView guid="{9BD5AA83-F88D-404B-BD01-99BABC647F38}" showPageBreaks="1" fitToPage="1" printArea="1" hiddenRows="1" view="pageBreakPreview">
      <pane ySplit="3" topLeftCell="A4" activePane="bottomLeft" state="frozenSplit"/>
      <selection pane="bottomLeft" activeCell="E21" sqref="E21"/>
      <pageMargins left="0.43307086614173229" right="0.15748031496062992" top="0.27559055118110237" bottom="0.55118110236220474" header="0.15748031496062992" footer="0.55118110236220474"/>
      <pageSetup paperSize="9" scale="44" orientation="landscape" r:id="rId1"/>
      <headerFooter alignWithMargins="0"/>
    </customSheetView>
  </customSheetViews>
  <mergeCells count="26">
    <mergeCell ref="A151:F151"/>
    <mergeCell ref="A146:F146"/>
    <mergeCell ref="A147:F147"/>
    <mergeCell ref="A149:G149"/>
    <mergeCell ref="F1:G1"/>
    <mergeCell ref="D2:E2"/>
    <mergeCell ref="A104:G104"/>
    <mergeCell ref="A112:G112"/>
    <mergeCell ref="A136:F136"/>
    <mergeCell ref="A144:F144"/>
    <mergeCell ref="A148:F148"/>
    <mergeCell ref="A135:F135"/>
    <mergeCell ref="A142:F142"/>
    <mergeCell ref="A134:F134"/>
    <mergeCell ref="A137:F137"/>
    <mergeCell ref="A138:F138"/>
    <mergeCell ref="A139:F139"/>
    <mergeCell ref="A140:F140"/>
    <mergeCell ref="A150:F150"/>
    <mergeCell ref="B4:G4"/>
    <mergeCell ref="A141:F141"/>
    <mergeCell ref="A120:G120"/>
    <mergeCell ref="A133:G133"/>
    <mergeCell ref="A143:F143"/>
    <mergeCell ref="A128:G128"/>
    <mergeCell ref="A125:G125"/>
  </mergeCells>
  <conditionalFormatting sqref="F5:F35 F44:F59 C61:C68 F61:F80 F82:F98 F108:F117 B128:B132 F128:F133">
    <cfRule type="cellIs" dxfId="9" priority="60" operator="equal">
      <formula>0</formula>
    </cfRule>
  </conditionalFormatting>
  <conditionalFormatting sqref="F37:F42 B120:B126 F120:F126">
    <cfRule type="cellIs" dxfId="8" priority="22" operator="equal">
      <formula>0</formula>
    </cfRule>
  </conditionalFormatting>
  <conditionalFormatting sqref="F100:F103">
    <cfRule type="cellIs" dxfId="7" priority="5" operator="equal">
      <formula>0</formula>
    </cfRule>
  </conditionalFormatting>
  <conditionalFormatting sqref="F106">
    <cfRule type="cellIs" dxfId="6" priority="1923" operator="equal">
      <formula>0</formula>
    </cfRule>
  </conditionalFormatting>
  <conditionalFormatting sqref="F149">
    <cfRule type="cellIs" dxfId="5" priority="12" operator="equal">
      <formula>0</formula>
    </cfRule>
  </conditionalFormatting>
  <conditionalFormatting sqref="G5:G35 G37:G42 G44:G59 G61:G80 G82:G98 G100:G103 G108:G117 G119:G126">
    <cfRule type="cellIs" dxfId="4" priority="23" operator="equal">
      <formula>0</formula>
    </cfRule>
  </conditionalFormatting>
  <conditionalFormatting sqref="G106">
    <cfRule type="cellIs" dxfId="3" priority="1922" operator="equal">
      <formula>0</formula>
    </cfRule>
  </conditionalFormatting>
  <conditionalFormatting sqref="G128:G133">
    <cfRule type="cellIs" dxfId="2" priority="114" operator="equal">
      <formula>0</formula>
    </cfRule>
  </conditionalFormatting>
  <conditionalFormatting sqref="G136:G141">
    <cfRule type="cellIs" dxfId="1" priority="168" operator="equal">
      <formula>0</formula>
    </cfRule>
  </conditionalFormatting>
  <conditionalFormatting sqref="G143:G151">
    <cfRule type="cellIs" dxfId="0" priority="13" operator="equal">
      <formula>0</formula>
    </cfRule>
  </conditionalFormatting>
  <pageMargins left="0" right="0" top="0" bottom="0" header="0" footer="0"/>
  <pageSetup paperSize="9" scale="76" fitToHeight="5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B837E-9F65-45EE-B88D-B34E4EC9EB4D}">
  <sheetPr>
    <pageSetUpPr fitToPage="1"/>
  </sheetPr>
  <dimension ref="B2:H20"/>
  <sheetViews>
    <sheetView workbookViewId="0">
      <selection activeCell="H8" sqref="H8"/>
    </sheetView>
  </sheetViews>
  <sheetFormatPr defaultRowHeight="15" x14ac:dyDescent="0.2"/>
  <cols>
    <col min="1" max="2" width="9.140625" style="2"/>
    <col min="3" max="3" width="14.7109375" style="2" customWidth="1"/>
    <col min="4" max="4" width="9.140625" style="2"/>
    <col min="5" max="7" width="16.42578125" style="2" customWidth="1"/>
    <col min="8" max="8" width="20.85546875" style="2" customWidth="1"/>
    <col min="9" max="16384" width="9.140625" style="2"/>
  </cols>
  <sheetData>
    <row r="2" spans="2:8" ht="15.75" x14ac:dyDescent="0.25">
      <c r="B2" s="106"/>
      <c r="C2" s="107" t="s">
        <v>157</v>
      </c>
      <c r="D2" s="107" t="s">
        <v>158</v>
      </c>
      <c r="E2" s="107" t="s">
        <v>159</v>
      </c>
      <c r="F2" s="107" t="s">
        <v>176</v>
      </c>
      <c r="G2" s="107"/>
      <c r="H2" s="107" t="s">
        <v>160</v>
      </c>
    </row>
    <row r="3" spans="2:8" x14ac:dyDescent="0.2">
      <c r="B3" s="101"/>
      <c r="C3" s="101" t="s">
        <v>147</v>
      </c>
      <c r="D3" s="101">
        <v>12</v>
      </c>
      <c r="E3" s="101">
        <f>2+8+15</f>
        <v>25</v>
      </c>
      <c r="F3" s="101">
        <f>E3*D3</f>
        <v>300</v>
      </c>
      <c r="G3" s="109">
        <f>H3/F3</f>
        <v>3.7033333333333331</v>
      </c>
      <c r="H3" s="104">
        <f>85+364+662</f>
        <v>1111</v>
      </c>
    </row>
    <row r="4" spans="2:8" x14ac:dyDescent="0.2">
      <c r="B4" s="101"/>
      <c r="C4" s="101" t="s">
        <v>152</v>
      </c>
      <c r="D4" s="101">
        <v>12</v>
      </c>
      <c r="E4" s="101">
        <f>17+25</f>
        <v>42</v>
      </c>
      <c r="F4" s="101">
        <f t="shared" ref="F4:F12" si="0">E4*D4</f>
        <v>504</v>
      </c>
      <c r="G4" s="109">
        <f t="shared" ref="G4:G12" si="1">H4/F4</f>
        <v>4.6507936507936511</v>
      </c>
      <c r="H4" s="104">
        <f>954+1390</f>
        <v>2344</v>
      </c>
    </row>
    <row r="5" spans="2:8" x14ac:dyDescent="0.2">
      <c r="B5" s="101"/>
      <c r="C5" s="101" t="s">
        <v>153</v>
      </c>
      <c r="D5" s="101">
        <v>12</v>
      </c>
      <c r="E5" s="101">
        <v>5</v>
      </c>
      <c r="F5" s="101">
        <f t="shared" si="0"/>
        <v>60</v>
      </c>
      <c r="G5" s="109">
        <f t="shared" si="1"/>
        <v>5.333333333333333</v>
      </c>
      <c r="H5" s="104">
        <v>320</v>
      </c>
    </row>
    <row r="6" spans="2:8" x14ac:dyDescent="0.2">
      <c r="B6" s="101"/>
      <c r="C6" s="101" t="s">
        <v>150</v>
      </c>
      <c r="D6" s="101">
        <v>12</v>
      </c>
      <c r="E6" s="101">
        <f>14+1</f>
        <v>15</v>
      </c>
      <c r="F6" s="101">
        <f t="shared" si="0"/>
        <v>180</v>
      </c>
      <c r="G6" s="109">
        <f t="shared" si="1"/>
        <v>5.416666666666667</v>
      </c>
      <c r="H6" s="104">
        <f>900+75</f>
        <v>975</v>
      </c>
    </row>
    <row r="7" spans="2:8" x14ac:dyDescent="0.2">
      <c r="B7" s="101"/>
      <c r="C7" s="101" t="s">
        <v>148</v>
      </c>
      <c r="D7" s="101">
        <v>12</v>
      </c>
      <c r="E7" s="101">
        <f>10+34</f>
        <v>44</v>
      </c>
      <c r="F7" s="101">
        <f t="shared" si="0"/>
        <v>528</v>
      </c>
      <c r="G7" s="109">
        <f t="shared" si="1"/>
        <v>6.7045454545454541</v>
      </c>
      <c r="H7" s="104">
        <f>780+2760</f>
        <v>3540</v>
      </c>
    </row>
    <row r="8" spans="2:8" x14ac:dyDescent="0.2">
      <c r="B8" s="101"/>
      <c r="C8" s="101" t="s">
        <v>149</v>
      </c>
      <c r="D8" s="101">
        <v>12</v>
      </c>
      <c r="E8" s="101">
        <f>5+13</f>
        <v>18</v>
      </c>
      <c r="F8" s="101">
        <f t="shared" si="0"/>
        <v>216</v>
      </c>
      <c r="G8" s="109">
        <f t="shared" si="1"/>
        <v>8.8194444444444446</v>
      </c>
      <c r="H8" s="104">
        <f>540+1365</f>
        <v>1905</v>
      </c>
    </row>
    <row r="9" spans="2:8" x14ac:dyDescent="0.2">
      <c r="B9" s="101"/>
      <c r="C9" s="101" t="s">
        <v>151</v>
      </c>
      <c r="D9" s="101">
        <v>12</v>
      </c>
      <c r="E9" s="101">
        <v>1</v>
      </c>
      <c r="F9" s="101">
        <f t="shared" si="0"/>
        <v>12</v>
      </c>
      <c r="G9" s="109">
        <f t="shared" si="1"/>
        <v>10.166666666666666</v>
      </c>
      <c r="H9" s="104">
        <v>122</v>
      </c>
    </row>
    <row r="10" spans="2:8" x14ac:dyDescent="0.2">
      <c r="B10" s="101"/>
      <c r="C10" s="101" t="s">
        <v>154</v>
      </c>
      <c r="D10" s="101">
        <v>12</v>
      </c>
      <c r="E10" s="101">
        <v>13</v>
      </c>
      <c r="F10" s="101">
        <f t="shared" si="0"/>
        <v>156</v>
      </c>
      <c r="G10" s="109">
        <f t="shared" si="1"/>
        <v>10.416666666666666</v>
      </c>
      <c r="H10" s="104">
        <v>1625</v>
      </c>
    </row>
    <row r="11" spans="2:8" x14ac:dyDescent="0.2">
      <c r="B11" s="101"/>
      <c r="C11" s="101" t="s">
        <v>156</v>
      </c>
      <c r="D11" s="101">
        <v>12</v>
      </c>
      <c r="E11" s="101">
        <v>7</v>
      </c>
      <c r="F11" s="101">
        <f t="shared" si="0"/>
        <v>84</v>
      </c>
      <c r="G11" s="109">
        <f t="shared" si="1"/>
        <v>11.785714285714286</v>
      </c>
      <c r="H11" s="104">
        <v>990</v>
      </c>
    </row>
    <row r="12" spans="2:8" x14ac:dyDescent="0.2">
      <c r="B12" s="101"/>
      <c r="C12" s="101" t="s">
        <v>155</v>
      </c>
      <c r="D12" s="101">
        <v>12</v>
      </c>
      <c r="E12" s="101">
        <v>1</v>
      </c>
      <c r="F12" s="101">
        <f t="shared" si="0"/>
        <v>12</v>
      </c>
      <c r="G12" s="109">
        <f t="shared" si="1"/>
        <v>14.166666666666666</v>
      </c>
      <c r="H12" s="104">
        <v>170</v>
      </c>
    </row>
    <row r="13" spans="2:8" s="103" customFormat="1" ht="15.75" x14ac:dyDescent="0.25">
      <c r="B13" s="107" t="s">
        <v>165</v>
      </c>
      <c r="C13" s="107"/>
      <c r="D13" s="107"/>
      <c r="E13" s="107">
        <f>SUM(E3:E12)</f>
        <v>171</v>
      </c>
      <c r="F13" s="107"/>
      <c r="G13" s="107"/>
      <c r="H13" s="108">
        <f>SUM(H3:H12)</f>
        <v>13102</v>
      </c>
    </row>
    <row r="14" spans="2:8" ht="15.75" x14ac:dyDescent="0.25">
      <c r="B14" s="101"/>
      <c r="C14" s="107" t="s">
        <v>161</v>
      </c>
      <c r="D14" s="107" t="s">
        <v>158</v>
      </c>
      <c r="E14" s="107" t="s">
        <v>159</v>
      </c>
      <c r="F14" s="107"/>
      <c r="G14" s="107"/>
      <c r="H14" s="108" t="s">
        <v>160</v>
      </c>
    </row>
    <row r="15" spans="2:8" x14ac:dyDescent="0.2">
      <c r="B15" s="101"/>
      <c r="C15" s="101" t="s">
        <v>164</v>
      </c>
      <c r="D15" s="101">
        <v>12</v>
      </c>
      <c r="E15" s="101">
        <v>5</v>
      </c>
      <c r="F15" s="101">
        <f>E15*D15</f>
        <v>60</v>
      </c>
      <c r="G15" s="109">
        <f>H15/F15</f>
        <v>8.5</v>
      </c>
      <c r="H15" s="104">
        <v>510</v>
      </c>
    </row>
    <row r="16" spans="2:8" x14ac:dyDescent="0.2">
      <c r="B16" s="101"/>
      <c r="C16" s="101" t="s">
        <v>162</v>
      </c>
      <c r="D16" s="101">
        <v>12</v>
      </c>
      <c r="E16" s="101">
        <v>5</v>
      </c>
      <c r="F16" s="101">
        <f t="shared" ref="F16:F17" si="2">E16*D16</f>
        <v>60</v>
      </c>
      <c r="G16" s="109">
        <f t="shared" ref="G16:G17" si="3">H16/F16</f>
        <v>10.416666666666666</v>
      </c>
      <c r="H16" s="104">
        <v>625</v>
      </c>
    </row>
    <row r="17" spans="2:8" x14ac:dyDescent="0.2">
      <c r="B17" s="101"/>
      <c r="C17" s="101" t="s">
        <v>163</v>
      </c>
      <c r="D17" s="101">
        <v>12</v>
      </c>
      <c r="E17" s="101">
        <v>1</v>
      </c>
      <c r="F17" s="101">
        <f t="shared" si="2"/>
        <v>12</v>
      </c>
      <c r="G17" s="109">
        <f t="shared" si="3"/>
        <v>14.166666666666666</v>
      </c>
      <c r="H17" s="104">
        <v>170</v>
      </c>
    </row>
    <row r="18" spans="2:8" s="103" customFormat="1" ht="15.75" x14ac:dyDescent="0.25">
      <c r="B18" s="107" t="s">
        <v>165</v>
      </c>
      <c r="C18" s="107"/>
      <c r="D18" s="107"/>
      <c r="E18" s="107">
        <f>SUM(E15:E17)</f>
        <v>11</v>
      </c>
      <c r="F18" s="107"/>
      <c r="G18" s="107"/>
      <c r="H18" s="108">
        <f>SUM(H15:H17)</f>
        <v>1305</v>
      </c>
    </row>
    <row r="19" spans="2:8" ht="15.75" x14ac:dyDescent="0.25">
      <c r="B19" s="101"/>
      <c r="C19" s="102" t="s">
        <v>167</v>
      </c>
      <c r="D19" s="101"/>
      <c r="E19" s="101"/>
      <c r="F19" s="101"/>
      <c r="G19" s="101"/>
      <c r="H19" s="105">
        <v>600</v>
      </c>
    </row>
    <row r="20" spans="2:8" s="103" customFormat="1" ht="15.75" x14ac:dyDescent="0.25">
      <c r="B20" s="107" t="s">
        <v>166</v>
      </c>
      <c r="C20" s="107"/>
      <c r="D20" s="107"/>
      <c r="E20" s="107">
        <f>E18+E13</f>
        <v>182</v>
      </c>
      <c r="F20" s="107"/>
      <c r="G20" s="107"/>
      <c r="H20" s="108">
        <f>H18+H13+H19</f>
        <v>15007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прайс</vt:lpstr>
      <vt:lpstr>Лист1</vt:lpstr>
      <vt:lpstr>прайс!Заголовки_для_печати</vt:lpstr>
      <vt:lpstr>прайс!Область_печати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buh@metalsam.ru</dc:creator>
  <cp:lastModifiedBy>Сам Металл</cp:lastModifiedBy>
  <cp:lastPrinted>2024-05-17T10:00:19Z</cp:lastPrinted>
  <dcterms:created xsi:type="dcterms:W3CDTF">2016-04-27T08:25:21Z</dcterms:created>
  <dcterms:modified xsi:type="dcterms:W3CDTF">2024-05-17T10:04:58Z</dcterms:modified>
</cp:coreProperties>
</file>